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S:\AFMA\Policy Secretariat\Publications\Australian Financial Markets Report\2021\2021 Electricity Data Turnover Survey\4 - Final Report\"/>
    </mc:Choice>
  </mc:AlternateContent>
  <xr:revisionPtr revIDLastSave="0" documentId="13_ncr:1_{22725569-0C7C-4CF5-AD67-E9A380B6A5FF}" xr6:coauthVersionLast="45" xr6:coauthVersionMax="45" xr10:uidLastSave="{00000000-0000-0000-0000-000000000000}"/>
  <bookViews>
    <workbookView xWindow="8100" yWindow="-16320" windowWidth="29040" windowHeight="15840" activeTab="2" xr2:uid="{CBD6C17E-13F6-46A2-AA97-6425C16CD804}"/>
  </bookViews>
  <sheets>
    <sheet name="Methodology" sheetId="2" r:id="rId1"/>
    <sheet name="Summary of results FY 2021" sheetId="3" r:id="rId2"/>
    <sheet name="2021 AFMR Electricity" sheetId="1" r:id="rId3"/>
  </sheets>
  <externalReferences>
    <externalReference r:id="rId4"/>
    <externalReference r:id="rId5"/>
  </externalReferences>
  <definedNames>
    <definedName name="OLE_LINK1" localSheetId="1">'Summary of results FY 2021'!$G$1</definedName>
    <definedName name="Reporting_Institution">[1]Comparison!$C$1</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1" l="1"/>
  <c r="E389" i="1"/>
  <c r="D389" i="1"/>
  <c r="C389" i="1"/>
  <c r="E380" i="1"/>
  <c r="D380" i="1"/>
  <c r="C380" i="1"/>
  <c r="E371" i="1"/>
  <c r="D371" i="1"/>
  <c r="C371" i="1"/>
  <c r="E362" i="1"/>
  <c r="D362" i="1"/>
  <c r="C362" i="1"/>
  <c r="E353" i="1"/>
  <c r="D353" i="1"/>
  <c r="C353" i="1"/>
  <c r="D340" i="1"/>
  <c r="C340" i="1"/>
  <c r="F339" i="1"/>
  <c r="D339" i="1"/>
  <c r="C339" i="1"/>
  <c r="D338" i="1"/>
  <c r="C338" i="1"/>
  <c r="D337" i="1"/>
  <c r="C337" i="1"/>
  <c r="D336" i="1"/>
  <c r="C336" i="1"/>
  <c r="D335" i="1"/>
  <c r="C335" i="1"/>
  <c r="D334" i="1"/>
  <c r="C334" i="1"/>
  <c r="D333" i="1"/>
  <c r="C333" i="1"/>
  <c r="C325" i="1"/>
  <c r="C326" i="1"/>
  <c r="D310" i="1"/>
  <c r="D311" i="1"/>
  <c r="C310" i="1"/>
  <c r="C311" i="1"/>
  <c r="G297" i="1"/>
  <c r="G298" i="1"/>
  <c r="F297" i="1"/>
  <c r="F298" i="1"/>
  <c r="E297" i="1"/>
  <c r="E298" i="1"/>
  <c r="D297" i="1"/>
  <c r="D298" i="1"/>
  <c r="C297" i="1"/>
  <c r="C298" i="1"/>
  <c r="R296" i="1"/>
  <c r="R295" i="1"/>
  <c r="R294" i="1"/>
  <c r="R293" i="1"/>
  <c r="R292" i="1"/>
  <c r="R291" i="1"/>
  <c r="R290" i="1"/>
  <c r="G288" i="1"/>
  <c r="G289" i="1"/>
  <c r="F288" i="1"/>
  <c r="F289" i="1"/>
  <c r="E288" i="1"/>
  <c r="E289" i="1"/>
  <c r="D288" i="1"/>
  <c r="D289" i="1"/>
  <c r="C288" i="1"/>
  <c r="C289" i="1"/>
  <c r="R287" i="1"/>
  <c r="R286" i="1"/>
  <c r="R285" i="1"/>
  <c r="R284" i="1"/>
  <c r="R283" i="1"/>
  <c r="R282" i="1"/>
  <c r="R281" i="1"/>
  <c r="G279" i="1"/>
  <c r="G280" i="1"/>
  <c r="F279" i="1"/>
  <c r="F280" i="1"/>
  <c r="R280" i="1"/>
  <c r="E279" i="1"/>
  <c r="E280" i="1"/>
  <c r="D279" i="1"/>
  <c r="D280" i="1"/>
  <c r="C279" i="1"/>
  <c r="C280" i="1"/>
  <c r="R278" i="1"/>
  <c r="R277" i="1"/>
  <c r="R276" i="1"/>
  <c r="R275" i="1"/>
  <c r="R274" i="1"/>
  <c r="R273" i="1"/>
  <c r="R272" i="1"/>
  <c r="G270" i="1"/>
  <c r="G271" i="1"/>
  <c r="F270" i="1"/>
  <c r="F271" i="1"/>
  <c r="R271" i="1"/>
  <c r="E270" i="1"/>
  <c r="E271" i="1"/>
  <c r="D270" i="1"/>
  <c r="D271" i="1"/>
  <c r="C270" i="1"/>
  <c r="C271" i="1"/>
  <c r="R269" i="1"/>
  <c r="R268" i="1"/>
  <c r="R267" i="1"/>
  <c r="R266" i="1"/>
  <c r="R265" i="1"/>
  <c r="R264" i="1"/>
  <c r="R263" i="1"/>
  <c r="G261" i="1"/>
  <c r="G262" i="1"/>
  <c r="F261" i="1"/>
  <c r="F262" i="1"/>
  <c r="E261" i="1"/>
  <c r="E262" i="1"/>
  <c r="D261" i="1"/>
  <c r="D262" i="1"/>
  <c r="C261" i="1"/>
  <c r="C262" i="1"/>
  <c r="R260" i="1"/>
  <c r="R259" i="1"/>
  <c r="R258" i="1"/>
  <c r="R257" i="1"/>
  <c r="R256" i="1"/>
  <c r="R255" i="1"/>
  <c r="R254" i="1"/>
  <c r="G247" i="1"/>
  <c r="G248" i="1"/>
  <c r="F247" i="1"/>
  <c r="F248" i="1"/>
  <c r="E247" i="1"/>
  <c r="D247" i="1"/>
  <c r="D248" i="1"/>
  <c r="C247" i="1"/>
  <c r="C248" i="1"/>
  <c r="R246" i="1"/>
  <c r="R245" i="1"/>
  <c r="R244" i="1"/>
  <c r="R243" i="1"/>
  <c r="R242" i="1"/>
  <c r="R241" i="1"/>
  <c r="R240" i="1"/>
  <c r="G238" i="1"/>
  <c r="G239" i="1"/>
  <c r="F238" i="1"/>
  <c r="F239" i="1"/>
  <c r="E238" i="1"/>
  <c r="E239" i="1"/>
  <c r="D238" i="1"/>
  <c r="D239" i="1"/>
  <c r="C238" i="1"/>
  <c r="C239" i="1"/>
  <c r="R237" i="1"/>
  <c r="R236" i="1"/>
  <c r="R235" i="1"/>
  <c r="R234" i="1"/>
  <c r="R233" i="1"/>
  <c r="R232" i="1"/>
  <c r="R231" i="1"/>
  <c r="G229" i="1"/>
  <c r="G230" i="1"/>
  <c r="F229" i="1"/>
  <c r="F230" i="1"/>
  <c r="E229" i="1"/>
  <c r="E230" i="1"/>
  <c r="D229" i="1"/>
  <c r="D230" i="1"/>
  <c r="C229" i="1"/>
  <c r="C230" i="1"/>
  <c r="R228" i="1"/>
  <c r="R227" i="1"/>
  <c r="R226" i="1"/>
  <c r="R225" i="1"/>
  <c r="R224" i="1"/>
  <c r="R223" i="1"/>
  <c r="R222" i="1"/>
  <c r="G220" i="1"/>
  <c r="G221" i="1"/>
  <c r="F220" i="1"/>
  <c r="F221" i="1"/>
  <c r="E220" i="1"/>
  <c r="E221" i="1"/>
  <c r="D220" i="1"/>
  <c r="D221" i="1"/>
  <c r="C220" i="1"/>
  <c r="C221" i="1"/>
  <c r="R219" i="1"/>
  <c r="R218" i="1"/>
  <c r="R217" i="1"/>
  <c r="R216" i="1"/>
  <c r="R215" i="1"/>
  <c r="R214" i="1"/>
  <c r="R213" i="1"/>
  <c r="G211" i="1"/>
  <c r="G212" i="1"/>
  <c r="F211" i="1"/>
  <c r="E211" i="1"/>
  <c r="E212" i="1"/>
  <c r="D211" i="1"/>
  <c r="D212" i="1"/>
  <c r="C211" i="1"/>
  <c r="C212" i="1"/>
  <c r="R210" i="1"/>
  <c r="R209" i="1"/>
  <c r="R208" i="1"/>
  <c r="R207" i="1"/>
  <c r="R206" i="1"/>
  <c r="R205" i="1"/>
  <c r="R204" i="1"/>
  <c r="R202" i="1"/>
  <c r="R201" i="1"/>
  <c r="R200" i="1"/>
  <c r="R199" i="1"/>
  <c r="G197" i="1"/>
  <c r="G198" i="1"/>
  <c r="F197" i="1"/>
  <c r="F198" i="1"/>
  <c r="R198" i="1"/>
  <c r="E197" i="1"/>
  <c r="E198" i="1"/>
  <c r="D197" i="1"/>
  <c r="D198" i="1"/>
  <c r="C197" i="1"/>
  <c r="C198" i="1"/>
  <c r="R196" i="1"/>
  <c r="R195" i="1"/>
  <c r="R194" i="1"/>
  <c r="R193" i="1"/>
  <c r="R192" i="1"/>
  <c r="R191" i="1"/>
  <c r="R190" i="1"/>
  <c r="G188" i="1"/>
  <c r="G189" i="1"/>
  <c r="F188" i="1"/>
  <c r="F189" i="1"/>
  <c r="R189" i="1"/>
  <c r="E188" i="1"/>
  <c r="E189" i="1"/>
  <c r="D188" i="1"/>
  <c r="D189" i="1"/>
  <c r="C188" i="1"/>
  <c r="C189" i="1"/>
  <c r="R187" i="1"/>
  <c r="R186" i="1"/>
  <c r="R185" i="1"/>
  <c r="R184" i="1"/>
  <c r="R183" i="1"/>
  <c r="R182" i="1"/>
  <c r="R181" i="1"/>
  <c r="G179" i="1"/>
  <c r="G180" i="1"/>
  <c r="F179" i="1"/>
  <c r="F180" i="1"/>
  <c r="R180" i="1"/>
  <c r="E179" i="1"/>
  <c r="E180" i="1"/>
  <c r="D179" i="1"/>
  <c r="D180" i="1"/>
  <c r="C179" i="1"/>
  <c r="C180" i="1"/>
  <c r="R178" i="1"/>
  <c r="R177" i="1"/>
  <c r="R176" i="1"/>
  <c r="R175" i="1"/>
  <c r="R174" i="1"/>
  <c r="R173" i="1"/>
  <c r="R172" i="1"/>
  <c r="G170" i="1"/>
  <c r="G171" i="1"/>
  <c r="F170" i="1"/>
  <c r="R170" i="1"/>
  <c r="E170" i="1"/>
  <c r="E171" i="1"/>
  <c r="D170" i="1"/>
  <c r="D171" i="1"/>
  <c r="C170" i="1"/>
  <c r="C171" i="1"/>
  <c r="R169" i="1"/>
  <c r="R168" i="1"/>
  <c r="R167" i="1"/>
  <c r="R166" i="1"/>
  <c r="R165" i="1"/>
  <c r="R164" i="1"/>
  <c r="R163" i="1"/>
  <c r="G161" i="1"/>
  <c r="G162" i="1"/>
  <c r="F161" i="1"/>
  <c r="F162" i="1"/>
  <c r="E161" i="1"/>
  <c r="E162" i="1"/>
  <c r="D161" i="1"/>
  <c r="D162" i="1"/>
  <c r="C161" i="1"/>
  <c r="C162" i="1"/>
  <c r="R160" i="1"/>
  <c r="R159" i="1"/>
  <c r="R158" i="1"/>
  <c r="R157" i="1"/>
  <c r="R156" i="1"/>
  <c r="R155" i="1"/>
  <c r="R154" i="1"/>
  <c r="R152" i="1"/>
  <c r="R151" i="1"/>
  <c r="R150" i="1"/>
  <c r="R149" i="1"/>
  <c r="G147" i="1"/>
  <c r="G148" i="1"/>
  <c r="F147" i="1"/>
  <c r="F148" i="1"/>
  <c r="E147" i="1"/>
  <c r="E148" i="1"/>
  <c r="D147" i="1"/>
  <c r="D148" i="1"/>
  <c r="C147" i="1"/>
  <c r="C148" i="1"/>
  <c r="R146" i="1"/>
  <c r="R145" i="1"/>
  <c r="R144" i="1"/>
  <c r="R143" i="1"/>
  <c r="R142" i="1"/>
  <c r="R141" i="1"/>
  <c r="R140" i="1"/>
  <c r="G138" i="1"/>
  <c r="G139" i="1"/>
  <c r="F138" i="1"/>
  <c r="F139" i="1"/>
  <c r="E138" i="1"/>
  <c r="E139" i="1"/>
  <c r="D138" i="1"/>
  <c r="D139" i="1"/>
  <c r="C138" i="1"/>
  <c r="C139" i="1"/>
  <c r="R137" i="1"/>
  <c r="R136" i="1"/>
  <c r="R135" i="1"/>
  <c r="R134" i="1"/>
  <c r="R133" i="1"/>
  <c r="R132" i="1"/>
  <c r="R131" i="1"/>
  <c r="G129" i="1"/>
  <c r="G130" i="1"/>
  <c r="F129" i="1"/>
  <c r="E129" i="1"/>
  <c r="E130" i="1"/>
  <c r="D129" i="1"/>
  <c r="D130" i="1"/>
  <c r="C129" i="1"/>
  <c r="C130" i="1"/>
  <c r="R128" i="1"/>
  <c r="R127" i="1"/>
  <c r="R126" i="1"/>
  <c r="R125" i="1"/>
  <c r="R124" i="1"/>
  <c r="R123" i="1"/>
  <c r="R122" i="1"/>
  <c r="G120" i="1"/>
  <c r="G121" i="1"/>
  <c r="F120" i="1"/>
  <c r="F121" i="1"/>
  <c r="R121" i="1"/>
  <c r="E120" i="1"/>
  <c r="E121" i="1"/>
  <c r="D120" i="1"/>
  <c r="D121" i="1"/>
  <c r="C120" i="1"/>
  <c r="C121" i="1"/>
  <c r="R119" i="1"/>
  <c r="R118" i="1"/>
  <c r="R117" i="1"/>
  <c r="R116" i="1"/>
  <c r="R115" i="1"/>
  <c r="R114" i="1"/>
  <c r="R113" i="1"/>
  <c r="G111" i="1"/>
  <c r="G112" i="1"/>
  <c r="F111" i="1"/>
  <c r="F112" i="1"/>
  <c r="R112" i="1"/>
  <c r="E111" i="1"/>
  <c r="E112" i="1"/>
  <c r="D111" i="1"/>
  <c r="D112" i="1"/>
  <c r="C111" i="1"/>
  <c r="C112" i="1"/>
  <c r="R110" i="1"/>
  <c r="R109" i="1"/>
  <c r="R108" i="1"/>
  <c r="R107" i="1"/>
  <c r="R106" i="1"/>
  <c r="R105" i="1"/>
  <c r="R104" i="1"/>
  <c r="E97" i="1"/>
  <c r="E98" i="1"/>
  <c r="C97" i="1"/>
  <c r="O97" i="1"/>
  <c r="G97" i="1"/>
  <c r="G98" i="1"/>
  <c r="F97" i="1"/>
  <c r="D97" i="1"/>
  <c r="C98" i="1"/>
  <c r="R96" i="1"/>
  <c r="Q96" i="1"/>
  <c r="P96" i="1"/>
  <c r="O96" i="1"/>
  <c r="R95" i="1"/>
  <c r="Q95" i="1"/>
  <c r="P95" i="1"/>
  <c r="O95" i="1"/>
  <c r="R94" i="1"/>
  <c r="Q94" i="1"/>
  <c r="P94" i="1"/>
  <c r="O94" i="1"/>
  <c r="R93" i="1"/>
  <c r="Q93" i="1"/>
  <c r="P93" i="1"/>
  <c r="O93" i="1"/>
  <c r="R92" i="1"/>
  <c r="Q92" i="1"/>
  <c r="P92" i="1"/>
  <c r="O92" i="1"/>
  <c r="R91" i="1"/>
  <c r="Q91" i="1"/>
  <c r="P91" i="1"/>
  <c r="O91" i="1"/>
  <c r="R90" i="1"/>
  <c r="G88" i="1"/>
  <c r="G89" i="1"/>
  <c r="F88" i="1"/>
  <c r="F89" i="1"/>
  <c r="R89" i="1"/>
  <c r="E88" i="1"/>
  <c r="D88" i="1"/>
  <c r="D89" i="1"/>
  <c r="C88" i="1"/>
  <c r="R87" i="1"/>
  <c r="Q87" i="1"/>
  <c r="P87" i="1"/>
  <c r="O87" i="1"/>
  <c r="R86" i="1"/>
  <c r="Q86" i="1"/>
  <c r="P86" i="1"/>
  <c r="O86" i="1"/>
  <c r="R85" i="1"/>
  <c r="Q85" i="1"/>
  <c r="P85" i="1"/>
  <c r="O85" i="1"/>
  <c r="R84" i="1"/>
  <c r="Q84" i="1"/>
  <c r="P84" i="1"/>
  <c r="O84" i="1"/>
  <c r="R83" i="1"/>
  <c r="Q83" i="1"/>
  <c r="P83" i="1"/>
  <c r="O83" i="1"/>
  <c r="R82" i="1"/>
  <c r="Q82" i="1"/>
  <c r="P82" i="1"/>
  <c r="O82" i="1"/>
  <c r="R81" i="1"/>
  <c r="C79" i="1"/>
  <c r="C80" i="1"/>
  <c r="O79" i="1"/>
  <c r="G79" i="1"/>
  <c r="G80" i="1"/>
  <c r="E79" i="1"/>
  <c r="E80" i="1"/>
  <c r="D79" i="1"/>
  <c r="B79" i="1"/>
  <c r="B88" i="1"/>
  <c r="B97" i="1"/>
  <c r="B111" i="1"/>
  <c r="B120" i="1"/>
  <c r="B129" i="1"/>
  <c r="B138" i="1"/>
  <c r="B147" i="1"/>
  <c r="B161" i="1"/>
  <c r="B170" i="1"/>
  <c r="B179" i="1"/>
  <c r="B188" i="1"/>
  <c r="B197" i="1"/>
  <c r="B211" i="1"/>
  <c r="B220" i="1"/>
  <c r="B229" i="1"/>
  <c r="B238" i="1"/>
  <c r="B247" i="1"/>
  <c r="B261" i="1"/>
  <c r="B270" i="1"/>
  <c r="B279" i="1"/>
  <c r="B288" i="1"/>
  <c r="B297" i="1"/>
  <c r="B310" i="1"/>
  <c r="B325" i="1"/>
  <c r="E339" i="1"/>
  <c r="B353" i="1"/>
  <c r="B362" i="1"/>
  <c r="R78" i="1"/>
  <c r="Q78" i="1"/>
  <c r="P78" i="1"/>
  <c r="O78" i="1"/>
  <c r="R77" i="1"/>
  <c r="Q77" i="1"/>
  <c r="P77" i="1"/>
  <c r="O77" i="1"/>
  <c r="R76" i="1"/>
  <c r="Q76" i="1"/>
  <c r="P76" i="1"/>
  <c r="O76" i="1"/>
  <c r="R75" i="1"/>
  <c r="Q75" i="1"/>
  <c r="P75" i="1"/>
  <c r="O75" i="1"/>
  <c r="R74" i="1"/>
  <c r="Q74" i="1"/>
  <c r="P74" i="1"/>
  <c r="O74" i="1"/>
  <c r="R73" i="1"/>
  <c r="Q73" i="1"/>
  <c r="P73" i="1"/>
  <c r="O73" i="1"/>
  <c r="D70" i="1"/>
  <c r="D71" i="1"/>
  <c r="G70" i="1"/>
  <c r="G71" i="1"/>
  <c r="F70" i="1"/>
  <c r="F71" i="1"/>
  <c r="E70" i="1"/>
  <c r="P70" i="1"/>
  <c r="C70" i="1"/>
  <c r="B70" i="1"/>
  <c r="R69" i="1"/>
  <c r="Q69" i="1"/>
  <c r="P69" i="1"/>
  <c r="O69" i="1"/>
  <c r="R68" i="1"/>
  <c r="Q68" i="1"/>
  <c r="P68" i="1"/>
  <c r="O68" i="1"/>
  <c r="R67" i="1"/>
  <c r="Q67" i="1"/>
  <c r="P67" i="1"/>
  <c r="O67" i="1"/>
  <c r="R66" i="1"/>
  <c r="Q66" i="1"/>
  <c r="P66" i="1"/>
  <c r="O66" i="1"/>
  <c r="R65" i="1"/>
  <c r="Q65" i="1"/>
  <c r="P65" i="1"/>
  <c r="O65" i="1"/>
  <c r="R64" i="1"/>
  <c r="Q64" i="1"/>
  <c r="P64" i="1"/>
  <c r="O64" i="1"/>
  <c r="G61" i="1"/>
  <c r="G62" i="1"/>
  <c r="C61" i="1"/>
  <c r="C62" i="1"/>
  <c r="O61" i="1"/>
  <c r="F61" i="1"/>
  <c r="E61" i="1"/>
  <c r="E62" i="1"/>
  <c r="D61" i="1"/>
  <c r="R60" i="1"/>
  <c r="Q60" i="1"/>
  <c r="P60" i="1"/>
  <c r="O60" i="1"/>
  <c r="R59" i="1"/>
  <c r="Q59" i="1"/>
  <c r="P59" i="1"/>
  <c r="O59" i="1"/>
  <c r="R58" i="1"/>
  <c r="Q58" i="1"/>
  <c r="P58" i="1"/>
  <c r="O58" i="1"/>
  <c r="R57" i="1"/>
  <c r="Q57" i="1"/>
  <c r="P57" i="1"/>
  <c r="O57" i="1"/>
  <c r="R56" i="1"/>
  <c r="Q56" i="1"/>
  <c r="P56" i="1"/>
  <c r="O56" i="1"/>
  <c r="R55" i="1"/>
  <c r="Q55" i="1"/>
  <c r="P55" i="1"/>
  <c r="O55" i="1"/>
  <c r="G47" i="1"/>
  <c r="G46" i="1"/>
  <c r="G45" i="1"/>
  <c r="G44" i="1"/>
  <c r="F38" i="1"/>
  <c r="F39" i="1"/>
  <c r="E38" i="1"/>
  <c r="E39" i="1"/>
  <c r="D38" i="1"/>
  <c r="D39" i="1"/>
  <c r="C38" i="1"/>
  <c r="C39" i="1"/>
  <c r="D19" i="1"/>
  <c r="D20" i="1"/>
  <c r="P88" i="1"/>
  <c r="F171" i="1"/>
  <c r="R171" i="1"/>
  <c r="Q97" i="1"/>
  <c r="G48" i="1"/>
  <c r="Q61" i="1"/>
  <c r="Q79" i="1"/>
  <c r="R129" i="1"/>
  <c r="F130" i="1"/>
  <c r="R130" i="1"/>
  <c r="R139" i="1"/>
  <c r="R148" i="1"/>
  <c r="R162" i="1"/>
  <c r="R211" i="1"/>
  <c r="F212" i="1"/>
  <c r="R212" i="1"/>
  <c r="R262" i="1"/>
  <c r="R289" i="1"/>
  <c r="R298" i="1"/>
  <c r="B380" i="1"/>
  <c r="B389" i="1"/>
  <c r="B371" i="1"/>
  <c r="G38" i="1"/>
  <c r="D80" i="1"/>
  <c r="P79" i="1"/>
  <c r="F80" i="1"/>
  <c r="R80" i="1"/>
  <c r="R79" i="1"/>
  <c r="R111" i="1"/>
  <c r="R147" i="1"/>
  <c r="R188" i="1"/>
  <c r="D62" i="1"/>
  <c r="P61" i="1"/>
  <c r="F62" i="1"/>
  <c r="R61" i="1"/>
  <c r="C71" i="1"/>
  <c r="O70" i="1"/>
  <c r="E71" i="1"/>
  <c r="Q70" i="1"/>
  <c r="R70" i="1"/>
  <c r="D98" i="1"/>
  <c r="P97" i="1"/>
  <c r="F98" i="1"/>
  <c r="R97" i="1"/>
  <c r="R238" i="1"/>
  <c r="E248" i="1"/>
  <c r="R270" i="1"/>
  <c r="R288" i="1"/>
  <c r="C89" i="1"/>
  <c r="O88" i="1"/>
  <c r="E89" i="1"/>
  <c r="Q88" i="1"/>
  <c r="R88" i="1"/>
  <c r="R120" i="1"/>
  <c r="R138" i="1"/>
  <c r="R161" i="1"/>
  <c r="R179" i="1"/>
  <c r="R197" i="1"/>
  <c r="R220" i="1"/>
  <c r="R261" i="1"/>
  <c r="R279" i="1"/>
  <c r="R297" i="1"/>
  <c r="E310" i="1"/>
  <c r="E311" i="1"/>
  <c r="R229" i="1"/>
  <c r="R247" i="1"/>
  <c r="G39" i="1"/>
  <c r="C19" i="1"/>
  <c r="C20" i="1"/>
  <c r="E19" i="1"/>
  <c r="D325" i="1"/>
  <c r="E20" i="1"/>
  <c r="D326" i="1"/>
  <c r="E325" i="1"/>
  <c r="E326" i="1"/>
</calcChain>
</file>

<file path=xl/sharedStrings.xml><?xml version="1.0" encoding="utf-8"?>
<sst xmlns="http://schemas.openxmlformats.org/spreadsheetml/2006/main" count="385" uniqueCount="77">
  <si>
    <r>
      <t xml:space="preserve">Electricity - </t>
    </r>
    <r>
      <rPr>
        <b/>
        <sz val="16"/>
        <rFont val="Tahoma"/>
        <family val="2"/>
      </rPr>
      <t>OTC and Exchange Traded Markets</t>
    </r>
  </si>
  <si>
    <t>Table 1</t>
  </si>
  <si>
    <r>
      <rPr>
        <b/>
        <sz val="10"/>
        <rFont val="Arial"/>
        <family val="2"/>
      </rPr>
      <t>Disclaimer:</t>
    </r>
    <r>
      <rPr>
        <sz val="10"/>
        <rFont val="Arial"/>
        <family val="2"/>
      </rPr>
      <t xml:space="preserve">                                                  The data used to compile this report has been provided by OTC market participants and by ASX.  Whilst every care has been taken by AFMA in preparing the content of this report it only provides general information about the market and is not intended for the purpose of providing data for reference rates.  AFMA will not be liable for errors or omissions in the content, or for any consequences resulting from any errors or omissions, including any loss resulting from reliance on this content.
</t>
    </r>
  </si>
  <si>
    <t>Electricity Markets Turnover (million megawatt hours)</t>
  </si>
  <si>
    <t>Survey Year</t>
  </si>
  <si>
    <t>Total Electricity:    OTC</t>
  </si>
  <si>
    <t>Total Electricity:    ASX</t>
  </si>
  <si>
    <t>Aggregate Turnover</t>
  </si>
  <si>
    <t>2007-08</t>
  </si>
  <si>
    <t>2008-09</t>
  </si>
  <si>
    <t>2009-10</t>
  </si>
  <si>
    <t>2010-11</t>
  </si>
  <si>
    <t>2011-12</t>
  </si>
  <si>
    <t>2012-13</t>
  </si>
  <si>
    <t>2013-14</t>
  </si>
  <si>
    <t>2014-15</t>
  </si>
  <si>
    <t>2015-16</t>
  </si>
  <si>
    <t>2016-17</t>
  </si>
  <si>
    <t>2017-18</t>
  </si>
  <si>
    <t>2018-19</t>
  </si>
  <si>
    <t>2019-20</t>
  </si>
  <si>
    <t>2020-21</t>
  </si>
  <si>
    <t>% change</t>
  </si>
  <si>
    <t>Table 2</t>
  </si>
  <si>
    <t>State OTC Turnover  (million megawatt hours)</t>
  </si>
  <si>
    <t>NSW</t>
  </si>
  <si>
    <t>VIC</t>
  </si>
  <si>
    <t>SA</t>
  </si>
  <si>
    <t>QLD</t>
  </si>
  <si>
    <t>TOTAL OTC</t>
  </si>
  <si>
    <t>Table 3</t>
  </si>
  <si>
    <t>OTC Turnover by Instrument (million megawatt hours)</t>
  </si>
  <si>
    <t>Instruments</t>
  </si>
  <si>
    <t>Swaps</t>
  </si>
  <si>
    <t>Caps</t>
  </si>
  <si>
    <t>Swaptions</t>
  </si>
  <si>
    <t>Collars / Asian and Other Options</t>
  </si>
  <si>
    <t>Total</t>
  </si>
  <si>
    <t>Table 4</t>
  </si>
  <si>
    <t>OTC Turnover Summary (million megawatt hours)</t>
  </si>
  <si>
    <t xml:space="preserve">Validation+ delete </t>
  </si>
  <si>
    <t>Survey Respondents</t>
  </si>
  <si>
    <t xml:space="preserve">Other Counterparties </t>
  </si>
  <si>
    <t>≤ 12 months (%)</t>
  </si>
  <si>
    <t>&gt; 12 months (%)</t>
  </si>
  <si>
    <t>Swaptions (receivers/payers)</t>
  </si>
  <si>
    <t>Total - OTC Electricity</t>
  </si>
  <si>
    <t>Table 5</t>
  </si>
  <si>
    <t>NSW OTC Turnover Summary (million megawatt hours)</t>
  </si>
  <si>
    <t>Table 6</t>
  </si>
  <si>
    <t>VIC OTC Turnover Summary (million megawatt hours)</t>
  </si>
  <si>
    <t>Table 7</t>
  </si>
  <si>
    <t>SA OTC Turnover Summary (million megawatt hours)</t>
  </si>
  <si>
    <t>Table 8</t>
  </si>
  <si>
    <t>QLD OTC Turnover Summary (million megawatt hours)</t>
  </si>
  <si>
    <t>Table 9</t>
  </si>
  <si>
    <t>ASX Market Customer Energy Traded Volumes (million megawatt hours)</t>
  </si>
  <si>
    <t>Exchange Traded Futures (inc Caps)</t>
  </si>
  <si>
    <t>Exchange Traded Options</t>
  </si>
  <si>
    <t>Data are supplied by ASX Energy</t>
  </si>
  <si>
    <t>Table 10</t>
  </si>
  <si>
    <t>Liquidity Ratio (million megawatt hours)</t>
  </si>
  <si>
    <r>
      <t xml:space="preserve">NEM System Demand </t>
    </r>
    <r>
      <rPr>
        <b/>
        <vertAlign val="superscript"/>
        <sz val="8"/>
        <rFont val="Tahoma"/>
        <family val="2"/>
      </rPr>
      <t>a</t>
    </r>
  </si>
  <si>
    <t>Ratio</t>
  </si>
  <si>
    <r>
      <rPr>
        <vertAlign val="superscript"/>
        <sz val="9"/>
        <rFont val="Tahoma"/>
        <family val="2"/>
      </rPr>
      <t xml:space="preserve">a </t>
    </r>
    <r>
      <rPr>
        <sz val="9"/>
        <rFont val="Tahoma"/>
        <family val="2"/>
      </rPr>
      <t>NEM System Demand data is supplied by AEMO</t>
    </r>
  </si>
  <si>
    <t>Table 11</t>
  </si>
  <si>
    <t>OTC Trading Concentration</t>
  </si>
  <si>
    <t>Market Rank</t>
  </si>
  <si>
    <t>% Market Share a</t>
  </si>
  <si>
    <t>% Cumulative Share</t>
  </si>
  <si>
    <t>Top 8 Respondents</t>
  </si>
  <si>
    <t xml:space="preserve">% Market Share </t>
  </si>
  <si>
    <t>Table 12</t>
  </si>
  <si>
    <r>
      <t xml:space="preserve">OTC Transaction Characteristics    </t>
    </r>
    <r>
      <rPr>
        <b/>
        <i/>
        <sz val="9"/>
        <rFont val="Tahoma"/>
        <family val="2"/>
      </rPr>
      <t xml:space="preserve">  (% dealt through brokers)</t>
    </r>
  </si>
  <si>
    <t>Broker Turnover - Survey Respondents</t>
  </si>
  <si>
    <t>Broker Turnover - Other Counterparties</t>
  </si>
  <si>
    <r>
      <rPr>
        <b/>
        <sz val="10"/>
        <rFont val="Arial"/>
        <family val="2"/>
      </rPr>
      <t xml:space="preserve">Disclaimer:        </t>
    </r>
    <r>
      <rPr>
        <sz val="10"/>
        <rFont val="Arial"/>
      </rPr>
      <t xml:space="preserve">                                          The data used to compile this report has been provided by OTC market participants and by ASX and AEMO.  Whilst every care has been taken by AFMA in preparing the content of this report it only provides general information about the market and is not intended for the purpose of providing data for reference rates.  AFMA will not be liable for errors or omissions in the content, or for any consequences resulting from any errors or omissions, including any loss resulting from reliance on this content.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</si>
</sst>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
    <numFmt numFmtId="165" formatCode="#,##0.0"/>
    <numFmt numFmtId="166" formatCode="_(* #,##0.00_);_(* \(#,##0.00\);_(* &quot;-&quot;??_);_(@_)"/>
    <numFmt numFmtId="167" formatCode="_(* #,##0.0_);_(* \(#,##0.0\);_(* &quot;-&quot;??_);_(@_)"/>
    <numFmt numFmtId="168" formatCode="0.0"/>
    <numFmt numFmtId="169" formatCode="#,##0;\(#,##0\)"/>
    <numFmt numFmtId="170" formatCode="#,##0.0;\(#,##0.0\)"/>
    <numFmt numFmtId="171" formatCode="0.0%"/>
  </numFmts>
  <fonts count="20" x14ac:knownFonts="1">
    <font>
      <sz val="10"/>
      <name val="Arial"/>
    </font>
    <font>
      <sz val="11"/>
      <color theme="1"/>
      <name val="Calibri"/>
      <family val="2"/>
      <scheme val="minor"/>
    </font>
    <font>
      <sz val="9"/>
      <name val="Tahoma"/>
      <family val="2"/>
    </font>
    <font>
      <b/>
      <sz val="20"/>
      <name val="Tahoma"/>
      <family val="2"/>
    </font>
    <font>
      <b/>
      <sz val="16"/>
      <name val="Tahoma"/>
      <family val="2"/>
    </font>
    <font>
      <sz val="10"/>
      <name val="Arial"/>
      <family val="2"/>
    </font>
    <font>
      <b/>
      <sz val="10"/>
      <name val="Arial"/>
      <family val="2"/>
    </font>
    <font>
      <b/>
      <sz val="9"/>
      <name val="Tahoma"/>
      <family val="2"/>
    </font>
    <font>
      <b/>
      <sz val="8"/>
      <name val="Tahoma"/>
      <family val="2"/>
    </font>
    <font>
      <sz val="9"/>
      <color theme="1"/>
      <name val="Tahoma"/>
      <family val="2"/>
    </font>
    <font>
      <i/>
      <sz val="9"/>
      <name val="Tahoma"/>
      <family val="2"/>
    </font>
    <font>
      <i/>
      <sz val="8"/>
      <name val="Tahoma"/>
      <family val="2"/>
    </font>
    <font>
      <vertAlign val="superscript"/>
      <sz val="9"/>
      <name val="Tahoma"/>
      <family val="2"/>
    </font>
    <font>
      <sz val="8"/>
      <name val="Tahoma"/>
      <family val="2"/>
    </font>
    <font>
      <b/>
      <i/>
      <sz val="8"/>
      <name val="Tahoma"/>
      <family val="2"/>
    </font>
    <font>
      <u/>
      <sz val="9"/>
      <name val="Tahoma"/>
      <family val="2"/>
    </font>
    <font>
      <i/>
      <sz val="10"/>
      <name val="Arial"/>
      <family val="2"/>
    </font>
    <font>
      <b/>
      <vertAlign val="superscript"/>
      <sz val="8"/>
      <name val="Tahoma"/>
      <family val="2"/>
    </font>
    <font>
      <b/>
      <i/>
      <sz val="9"/>
      <name val="Tahoma"/>
      <family val="2"/>
    </font>
    <font>
      <sz val="11"/>
      <name val="Calibri"/>
      <family val="2"/>
    </font>
  </fonts>
  <fills count="20">
    <fill>
      <patternFill patternType="none"/>
    </fill>
    <fill>
      <patternFill patternType="gray125"/>
    </fill>
    <fill>
      <patternFill patternType="solid">
        <fgColor theme="0"/>
        <bgColor indexed="64"/>
      </patternFill>
    </fill>
    <fill>
      <gradientFill>
        <stop position="0">
          <color theme="0"/>
        </stop>
        <stop position="1">
          <color theme="4" tint="0.59999389629810485"/>
        </stop>
      </gradientFill>
    </fill>
    <fill>
      <patternFill patternType="solid">
        <fgColor theme="4" tint="0.59999389629810485"/>
        <bgColor indexed="35"/>
      </patternFill>
    </fill>
    <fill>
      <gradientFill degree="180">
        <stop position="0">
          <color theme="0"/>
        </stop>
        <stop position="1">
          <color theme="4" tint="0.59999389629810485"/>
        </stop>
      </gradientFill>
    </fill>
    <fill>
      <gradientFill>
        <stop position="0">
          <color theme="0"/>
        </stop>
        <stop position="1">
          <color theme="5" tint="0.59999389629810485"/>
        </stop>
      </gradientFill>
    </fill>
    <fill>
      <patternFill patternType="solid">
        <fgColor theme="5" tint="0.59999389629810485"/>
        <bgColor indexed="35"/>
      </patternFill>
    </fill>
    <fill>
      <gradientFill degree="180">
        <stop position="0">
          <color theme="0"/>
        </stop>
        <stop position="1">
          <color theme="5" tint="0.59999389629810485"/>
        </stop>
      </gradientFill>
    </fill>
    <fill>
      <gradientFill>
        <stop position="0">
          <color theme="0"/>
        </stop>
        <stop position="1">
          <color theme="9" tint="0.40000610370189521"/>
        </stop>
      </gradientFill>
    </fill>
    <fill>
      <gradientFill>
        <stop position="0">
          <color theme="0"/>
        </stop>
        <stop position="1">
          <color theme="9" tint="0.59999389629810485"/>
        </stop>
      </gradientFill>
    </fill>
    <fill>
      <patternFill patternType="solid">
        <fgColor theme="9" tint="0.59999389629810485"/>
        <bgColor indexed="35"/>
      </patternFill>
    </fill>
    <fill>
      <gradientFill degree="180">
        <stop position="0">
          <color theme="0"/>
        </stop>
        <stop position="1">
          <color theme="9" tint="0.59999389629810485"/>
        </stop>
      </gradientFill>
    </fill>
    <fill>
      <gradientFill>
        <stop position="0">
          <color theme="0"/>
        </stop>
        <stop position="1">
          <color theme="6" tint="0.40000610370189521"/>
        </stop>
      </gradientFill>
    </fill>
    <fill>
      <patternFill patternType="solid">
        <fgColor theme="6" tint="0.39997558519241921"/>
        <bgColor indexed="64"/>
      </patternFill>
    </fill>
    <fill>
      <gradientFill degree="180">
        <stop position="0">
          <color theme="0"/>
        </stop>
        <stop position="1">
          <color theme="6" tint="0.40000610370189521"/>
        </stop>
      </gradientFill>
    </fill>
    <fill>
      <gradientFill>
        <stop position="0">
          <color theme="0"/>
        </stop>
        <stop position="0.5">
          <color theme="4" tint="0.59999389629810485"/>
        </stop>
        <stop position="1">
          <color theme="0"/>
        </stop>
      </gradientFill>
    </fill>
    <fill>
      <gradientFill>
        <stop position="0">
          <color theme="0"/>
        </stop>
        <stop position="0.5">
          <color theme="5" tint="0.59999389629810485"/>
        </stop>
        <stop position="1">
          <color theme="0"/>
        </stop>
      </gradientFill>
    </fill>
    <fill>
      <gradientFill>
        <stop position="0">
          <color theme="0"/>
        </stop>
        <stop position="0.5">
          <color theme="9" tint="0.59999389629810485"/>
        </stop>
        <stop position="1">
          <color theme="0"/>
        </stop>
      </gradientFill>
    </fill>
    <fill>
      <patternFill patternType="solid">
        <fgColor theme="4" tint="0.59996337778862885"/>
        <bgColor auto="1"/>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166" fontId="5" fillId="0" borderId="0" applyFont="0" applyFill="0" applyBorder="0" applyAlignment="0" applyProtection="0"/>
    <xf numFmtId="3" fontId="2" fillId="9" borderId="0" applyNumberFormat="0" applyAlignment="0">
      <alignment horizontal="right" indent="2"/>
    </xf>
    <xf numFmtId="0" fontId="5" fillId="0" borderId="0"/>
    <xf numFmtId="0" fontId="1" fillId="0" borderId="0"/>
  </cellStyleXfs>
  <cellXfs count="202">
    <xf numFmtId="0" fontId="0" fillId="0" borderId="0" xfId="0"/>
    <xf numFmtId="0" fontId="2" fillId="2" borderId="0" xfId="0" applyFont="1" applyFill="1"/>
    <xf numFmtId="0" fontId="3" fillId="2" borderId="0" xfId="0" applyFont="1" applyFill="1" applyAlignment="1">
      <alignment horizontal="left"/>
    </xf>
    <xf numFmtId="0" fontId="2" fillId="2" borderId="0" xfId="0" applyFont="1" applyFill="1" applyAlignment="1">
      <alignment horizontal="right"/>
    </xf>
    <xf numFmtId="164" fontId="2" fillId="2" borderId="0" xfId="0" applyNumberFormat="1" applyFont="1" applyFill="1" applyAlignment="1">
      <alignment horizontal="right"/>
    </xf>
    <xf numFmtId="0" fontId="2" fillId="2" borderId="0" xfId="0" applyFont="1" applyFill="1" applyAlignment="1">
      <alignment horizontal="center"/>
    </xf>
    <xf numFmtId="0" fontId="2" fillId="2" borderId="0" xfId="0" applyFont="1" applyFill="1" applyAlignment="1">
      <alignment horizontal="left"/>
    </xf>
    <xf numFmtId="0" fontId="2" fillId="2" borderId="1" xfId="0" applyFont="1" applyFill="1" applyBorder="1" applyAlignment="1">
      <alignment horizontal="left" indent="2"/>
    </xf>
    <xf numFmtId="0" fontId="2" fillId="2" borderId="2" xfId="0" applyFont="1" applyFill="1" applyBorder="1" applyAlignment="1">
      <alignment horizontal="right" indent="2"/>
    </xf>
    <xf numFmtId="0" fontId="2" fillId="2" borderId="3" xfId="0" applyFont="1" applyFill="1" applyBorder="1" applyAlignment="1">
      <alignment horizontal="right" indent="2"/>
    </xf>
    <xf numFmtId="0" fontId="2" fillId="2" borderId="4" xfId="0" applyFont="1" applyFill="1" applyBorder="1" applyAlignment="1">
      <alignment horizontal="right"/>
    </xf>
    <xf numFmtId="0" fontId="7" fillId="2" borderId="5" xfId="0" applyFont="1" applyFill="1" applyBorder="1" applyAlignment="1">
      <alignment horizontal="left" indent="2"/>
    </xf>
    <xf numFmtId="0" fontId="2" fillId="2" borderId="0" xfId="0" applyFont="1" applyFill="1" applyAlignment="1">
      <alignment horizontal="right" indent="2"/>
    </xf>
    <xf numFmtId="0" fontId="2" fillId="2" borderId="6" xfId="0" applyFont="1" applyFill="1" applyBorder="1" applyAlignment="1">
      <alignment horizontal="right" indent="2"/>
    </xf>
    <xf numFmtId="0" fontId="2" fillId="2" borderId="7" xfId="0" applyFont="1" applyFill="1" applyBorder="1" applyAlignment="1">
      <alignment horizontal="right"/>
    </xf>
    <xf numFmtId="0" fontId="2" fillId="2" borderId="0" xfId="0" applyFont="1" applyFill="1" applyAlignment="1">
      <alignment wrapText="1"/>
    </xf>
    <xf numFmtId="0" fontId="8" fillId="2" borderId="8" xfId="0" applyFont="1" applyFill="1" applyBorder="1" applyAlignment="1">
      <alignment horizontal="left" wrapText="1" indent="2"/>
    </xf>
    <xf numFmtId="165" fontId="8" fillId="2" borderId="9" xfId="0" applyNumberFormat="1" applyFont="1" applyFill="1" applyBorder="1" applyAlignment="1">
      <alignment horizontal="center" wrapText="1"/>
    </xf>
    <xf numFmtId="165" fontId="8" fillId="2" borderId="10" xfId="0" applyNumberFormat="1" applyFont="1" applyFill="1" applyBorder="1" applyAlignment="1">
      <alignment horizontal="center" wrapText="1"/>
    </xf>
    <xf numFmtId="0" fontId="8" fillId="2" borderId="11" xfId="0" applyFont="1" applyFill="1" applyBorder="1" applyAlignment="1">
      <alignment horizontal="center" vertical="center" wrapText="1"/>
    </xf>
    <xf numFmtId="0" fontId="2" fillId="2" borderId="0" xfId="0" applyFont="1" applyFill="1" applyAlignment="1">
      <alignment horizontal="right" wrapText="1"/>
    </xf>
    <xf numFmtId="0" fontId="2" fillId="0" borderId="5" xfId="0" applyFont="1" applyBorder="1" applyAlignment="1">
      <alignment horizontal="left" indent="2"/>
    </xf>
    <xf numFmtId="165" fontId="2" fillId="0" borderId="0" xfId="0" applyNumberFormat="1" applyFont="1" applyAlignment="1">
      <alignment horizontal="center"/>
    </xf>
    <xf numFmtId="165" fontId="2" fillId="0" borderId="6" xfId="0" applyNumberFormat="1" applyFont="1" applyBorder="1" applyAlignment="1">
      <alignment horizontal="center"/>
    </xf>
    <xf numFmtId="165" fontId="2" fillId="0" borderId="7" xfId="0" applyNumberFormat="1" applyFont="1" applyBorder="1" applyAlignment="1">
      <alignment horizontal="center"/>
    </xf>
    <xf numFmtId="0" fontId="2" fillId="3" borderId="5" xfId="0" applyFont="1" applyFill="1" applyBorder="1" applyAlignment="1">
      <alignment horizontal="left" indent="2"/>
    </xf>
    <xf numFmtId="165" fontId="2" fillId="4" borderId="0" xfId="0" applyNumberFormat="1" applyFont="1" applyFill="1" applyAlignment="1">
      <alignment horizontal="center"/>
    </xf>
    <xf numFmtId="165" fontId="2" fillId="4" borderId="6" xfId="0" applyNumberFormat="1" applyFont="1" applyFill="1" applyBorder="1" applyAlignment="1">
      <alignment horizontal="center"/>
    </xf>
    <xf numFmtId="165" fontId="2" fillId="5" borderId="6" xfId="0" applyNumberFormat="1" applyFont="1" applyFill="1" applyBorder="1" applyAlignment="1">
      <alignment horizontal="center"/>
    </xf>
    <xf numFmtId="0" fontId="2" fillId="6" borderId="5" xfId="0" applyFont="1" applyFill="1" applyBorder="1" applyAlignment="1">
      <alignment horizontal="left" indent="2"/>
    </xf>
    <xf numFmtId="165" fontId="2" fillId="7" borderId="0" xfId="0" applyNumberFormat="1" applyFont="1" applyFill="1" applyAlignment="1">
      <alignment horizontal="center"/>
    </xf>
    <xf numFmtId="165" fontId="2" fillId="7" borderId="6" xfId="0" applyNumberFormat="1" applyFont="1" applyFill="1" applyBorder="1" applyAlignment="1">
      <alignment horizontal="center"/>
    </xf>
    <xf numFmtId="165" fontId="2" fillId="8" borderId="6" xfId="0" applyNumberFormat="1" applyFont="1" applyFill="1" applyBorder="1" applyAlignment="1">
      <alignment horizontal="center"/>
    </xf>
    <xf numFmtId="165" fontId="2" fillId="2" borderId="0" xfId="0" applyNumberFormat="1" applyFont="1" applyFill="1" applyAlignment="1">
      <alignment horizontal="right"/>
    </xf>
    <xf numFmtId="0" fontId="2" fillId="10" borderId="5" xfId="2" applyNumberFormat="1" applyFill="1" applyBorder="1" applyAlignment="1">
      <alignment horizontal="left" indent="2"/>
    </xf>
    <xf numFmtId="165" fontId="9" fillId="11" borderId="0" xfId="0" applyNumberFormat="1" applyFont="1" applyFill="1" applyAlignment="1">
      <alignment horizontal="center"/>
    </xf>
    <xf numFmtId="165" fontId="9" fillId="11" borderId="6" xfId="0" applyNumberFormat="1" applyFont="1" applyFill="1" applyBorder="1" applyAlignment="1">
      <alignment horizontal="center"/>
    </xf>
    <xf numFmtId="165" fontId="2" fillId="12" borderId="6" xfId="0" applyNumberFormat="1" applyFont="1" applyFill="1" applyBorder="1" applyAlignment="1">
      <alignment horizontal="center"/>
    </xf>
    <xf numFmtId="0" fontId="10" fillId="13" borderId="8" xfId="0" applyFont="1" applyFill="1" applyBorder="1" applyAlignment="1">
      <alignment horizontal="left" indent="2"/>
    </xf>
    <xf numFmtId="164" fontId="11" fillId="14" borderId="9" xfId="0" applyNumberFormat="1" applyFont="1" applyFill="1" applyBorder="1" applyAlignment="1">
      <alignment horizontal="center"/>
    </xf>
    <xf numFmtId="164" fontId="11" fillId="14" borderId="10" xfId="0" applyNumberFormat="1" applyFont="1" applyFill="1" applyBorder="1" applyAlignment="1">
      <alignment horizontal="center"/>
    </xf>
    <xf numFmtId="164" fontId="11" fillId="15" borderId="10" xfId="0" applyNumberFormat="1" applyFont="1" applyFill="1" applyBorder="1" applyAlignment="1">
      <alignment horizontal="center"/>
    </xf>
    <xf numFmtId="0" fontId="12" fillId="2" borderId="0" xfId="0" applyFont="1" applyFill="1"/>
    <xf numFmtId="1" fontId="2" fillId="2" borderId="0" xfId="0" applyNumberFormat="1" applyFont="1" applyFill="1" applyAlignment="1">
      <alignment horizontal="right"/>
    </xf>
    <xf numFmtId="0" fontId="2" fillId="2" borderId="2" xfId="0" applyFont="1" applyFill="1" applyBorder="1" applyAlignment="1">
      <alignment horizontal="right"/>
    </xf>
    <xf numFmtId="0" fontId="2" fillId="2" borderId="3" xfId="0" applyFont="1" applyFill="1" applyBorder="1" applyAlignment="1">
      <alignment horizontal="right"/>
    </xf>
    <xf numFmtId="0" fontId="8" fillId="2" borderId="5" xfId="0" applyFont="1" applyFill="1" applyBorder="1" applyAlignment="1">
      <alignment horizontal="left" indent="2"/>
    </xf>
    <xf numFmtId="0" fontId="13" fillId="2" borderId="0" xfId="0" applyFont="1" applyFill="1" applyAlignment="1">
      <alignment horizontal="right" indent="2"/>
    </xf>
    <xf numFmtId="0" fontId="13" fillId="2" borderId="0" xfId="0" applyFont="1" applyFill="1" applyAlignment="1">
      <alignment horizontal="right"/>
    </xf>
    <xf numFmtId="0" fontId="13" fillId="2" borderId="6" xfId="0" applyFont="1" applyFill="1" applyBorder="1" applyAlignment="1">
      <alignment horizontal="right"/>
    </xf>
    <xf numFmtId="0" fontId="13" fillId="2" borderId="7" xfId="0" applyFont="1" applyFill="1" applyBorder="1" applyAlignment="1">
      <alignment horizontal="right"/>
    </xf>
    <xf numFmtId="165" fontId="8" fillId="2" borderId="9" xfId="0" applyNumberFormat="1" applyFont="1" applyFill="1" applyBorder="1" applyAlignment="1">
      <alignment horizontal="right" wrapText="1"/>
    </xf>
    <xf numFmtId="165" fontId="8" fillId="2" borderId="10" xfId="0" applyNumberFormat="1" applyFont="1" applyFill="1" applyBorder="1" applyAlignment="1">
      <alignment horizontal="right" wrapText="1"/>
    </xf>
    <xf numFmtId="0" fontId="8" fillId="2" borderId="11" xfId="0" applyFont="1" applyFill="1" applyBorder="1" applyAlignment="1">
      <alignment horizontal="right"/>
    </xf>
    <xf numFmtId="167" fontId="2" fillId="0" borderId="0" xfId="1" applyNumberFormat="1" applyFont="1" applyFill="1" applyBorder="1" applyAlignment="1">
      <alignment horizontal="right"/>
    </xf>
    <xf numFmtId="167" fontId="2" fillId="0" borderId="6" xfId="1" applyNumberFormat="1" applyFont="1" applyFill="1" applyBorder="1" applyAlignment="1">
      <alignment horizontal="right"/>
    </xf>
    <xf numFmtId="167" fontId="2" fillId="0" borderId="7" xfId="1" applyNumberFormat="1" applyFont="1" applyFill="1" applyBorder="1" applyAlignment="1">
      <alignment horizontal="right"/>
    </xf>
    <xf numFmtId="43" fontId="2" fillId="2" borderId="0" xfId="0" applyNumberFormat="1" applyFont="1" applyFill="1" applyAlignment="1">
      <alignment horizontal="right"/>
    </xf>
    <xf numFmtId="167" fontId="2" fillId="4" borderId="0" xfId="1" applyNumberFormat="1" applyFont="1" applyFill="1" applyBorder="1" applyAlignment="1">
      <alignment horizontal="right"/>
    </xf>
    <xf numFmtId="167" fontId="2" fillId="5" borderId="7" xfId="1" applyNumberFormat="1" applyFont="1" applyFill="1" applyBorder="1" applyAlignment="1">
      <alignment horizontal="right"/>
    </xf>
    <xf numFmtId="167" fontId="2" fillId="7" borderId="0" xfId="1" applyNumberFormat="1" applyFont="1" applyFill="1" applyBorder="1" applyAlignment="1">
      <alignment horizontal="right"/>
    </xf>
    <xf numFmtId="167" fontId="2" fillId="8" borderId="7" xfId="1" applyNumberFormat="1" applyFont="1" applyFill="1" applyBorder="1" applyAlignment="1">
      <alignment horizontal="right"/>
    </xf>
    <xf numFmtId="167" fontId="2" fillId="11" borderId="0" xfId="1" applyNumberFormat="1" applyFont="1" applyFill="1" applyBorder="1" applyAlignment="1">
      <alignment horizontal="right"/>
    </xf>
    <xf numFmtId="167" fontId="2" fillId="12" borderId="7" xfId="1" applyNumberFormat="1" applyFont="1" applyFill="1" applyBorder="1" applyAlignment="1">
      <alignment horizontal="right"/>
    </xf>
    <xf numFmtId="164" fontId="11" fillId="14" borderId="9" xfId="0" applyNumberFormat="1" applyFont="1" applyFill="1" applyBorder="1" applyAlignment="1">
      <alignment horizontal="right"/>
    </xf>
    <xf numFmtId="164" fontId="11" fillId="15" borderId="11" xfId="0" applyNumberFormat="1" applyFont="1" applyFill="1" applyBorder="1" applyAlignment="1">
      <alignment horizontal="right"/>
    </xf>
    <xf numFmtId="0" fontId="2" fillId="2" borderId="2" xfId="0" applyFont="1" applyFill="1" applyBorder="1"/>
    <xf numFmtId="0" fontId="7" fillId="2" borderId="8" xfId="0" applyFont="1" applyFill="1" applyBorder="1" applyAlignment="1">
      <alignment horizontal="left" indent="2"/>
    </xf>
    <xf numFmtId="0" fontId="2" fillId="2" borderId="9" xfId="0" applyFont="1" applyFill="1" applyBorder="1" applyAlignment="1">
      <alignment horizontal="right" indent="2"/>
    </xf>
    <xf numFmtId="0" fontId="2" fillId="2" borderId="9" xfId="0" applyFont="1" applyFill="1" applyBorder="1" applyAlignment="1">
      <alignment horizontal="right"/>
    </xf>
    <xf numFmtId="0" fontId="2" fillId="2" borderId="10" xfId="0" applyFont="1" applyFill="1" applyBorder="1" applyAlignment="1">
      <alignment horizontal="right"/>
    </xf>
    <xf numFmtId="0" fontId="8" fillId="0" borderId="5" xfId="0" applyFont="1" applyBorder="1" applyAlignment="1">
      <alignment horizontal="left" wrapText="1" indent="2"/>
    </xf>
    <xf numFmtId="0" fontId="8" fillId="0" borderId="0" xfId="0" applyFont="1" applyAlignment="1">
      <alignment horizontal="right"/>
    </xf>
    <xf numFmtId="0" fontId="8" fillId="0" borderId="0" xfId="0" applyFont="1" applyAlignment="1">
      <alignment horizontal="right" wrapText="1"/>
    </xf>
    <xf numFmtId="0" fontId="8" fillId="0" borderId="6" xfId="0" applyFont="1" applyBorder="1" applyAlignment="1">
      <alignment horizontal="right" wrapText="1"/>
    </xf>
    <xf numFmtId="167" fontId="2" fillId="0" borderId="0" xfId="1" applyNumberFormat="1" applyFont="1" applyFill="1" applyAlignment="1">
      <alignment horizontal="right"/>
    </xf>
    <xf numFmtId="167" fontId="2" fillId="16" borderId="0" xfId="1" applyNumberFormat="1" applyFont="1" applyFill="1" applyBorder="1" applyAlignment="1">
      <alignment horizontal="right"/>
    </xf>
    <xf numFmtId="167" fontId="2" fillId="17" borderId="0" xfId="1" applyNumberFormat="1" applyFont="1" applyFill="1" applyBorder="1" applyAlignment="1">
      <alignment horizontal="right"/>
    </xf>
    <xf numFmtId="167" fontId="2" fillId="18" borderId="6" xfId="1" applyNumberFormat="1" applyFont="1" applyFill="1" applyBorder="1" applyAlignment="1">
      <alignment horizontal="right"/>
    </xf>
    <xf numFmtId="0" fontId="7" fillId="0" borderId="5" xfId="0" applyFont="1" applyBorder="1" applyAlignment="1">
      <alignment horizontal="left" indent="2"/>
    </xf>
    <xf numFmtId="167" fontId="7" fillId="0" borderId="0" xfId="1" applyNumberFormat="1" applyFont="1" applyFill="1" applyAlignment="1">
      <alignment horizontal="right"/>
    </xf>
    <xf numFmtId="167" fontId="7" fillId="16" borderId="0" xfId="1" applyNumberFormat="1" applyFont="1" applyFill="1" applyBorder="1" applyAlignment="1">
      <alignment horizontal="right"/>
    </xf>
    <xf numFmtId="167" fontId="7" fillId="17" borderId="0" xfId="1" applyNumberFormat="1" applyFont="1" applyFill="1" applyBorder="1" applyAlignment="1">
      <alignment horizontal="right"/>
    </xf>
    <xf numFmtId="0" fontId="2" fillId="0" borderId="8" xfId="0" applyFont="1" applyBorder="1"/>
    <xf numFmtId="0" fontId="2" fillId="0" borderId="9" xfId="0" applyFont="1" applyBorder="1"/>
    <xf numFmtId="0" fontId="2" fillId="0" borderId="10" xfId="0" applyFont="1" applyBorder="1"/>
    <xf numFmtId="0" fontId="2" fillId="2" borderId="10" xfId="0" applyFont="1" applyFill="1" applyBorder="1" applyAlignment="1">
      <alignment horizontal="right" indent="2"/>
    </xf>
    <xf numFmtId="0" fontId="8" fillId="0" borderId="0" xfId="0" applyFont="1" applyAlignment="1">
      <alignment horizontal="center" vertical="center" wrapText="1"/>
    </xf>
    <xf numFmtId="0" fontId="8" fillId="0" borderId="0" xfId="0" applyFont="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wrapText="1"/>
    </xf>
    <xf numFmtId="0" fontId="15" fillId="0" borderId="5" xfId="0" applyFont="1" applyBorder="1" applyAlignment="1">
      <alignment horizontal="left" indent="2"/>
    </xf>
    <xf numFmtId="0" fontId="2" fillId="0" borderId="0" xfId="0" applyFont="1" applyAlignment="1">
      <alignment horizontal="right" indent="2"/>
    </xf>
    <xf numFmtId="0" fontId="10" fillId="0" borderId="0" xfId="0" applyFont="1" applyAlignment="1">
      <alignment horizontal="right" indent="2"/>
    </xf>
    <xf numFmtId="0" fontId="10" fillId="0" borderId="6" xfId="0" applyFont="1" applyBorder="1" applyAlignment="1">
      <alignment horizontal="right" indent="2"/>
    </xf>
    <xf numFmtId="164" fontId="2" fillId="2" borderId="0" xfId="0" applyNumberFormat="1" applyFont="1" applyFill="1" applyAlignment="1">
      <alignment horizontal="left"/>
    </xf>
    <xf numFmtId="0" fontId="2" fillId="2" borderId="0" xfId="0" quotePrefix="1" applyFont="1" applyFill="1" applyAlignment="1">
      <alignment horizontal="right"/>
    </xf>
    <xf numFmtId="168" fontId="10" fillId="0" borderId="0" xfId="1" applyNumberFormat="1" applyFont="1" applyFill="1" applyBorder="1" applyAlignment="1">
      <alignment horizontal="right"/>
    </xf>
    <xf numFmtId="168" fontId="10" fillId="0" borderId="6" xfId="1" applyNumberFormat="1" applyFont="1" applyFill="1" applyBorder="1" applyAlignment="1">
      <alignment horizontal="right"/>
    </xf>
    <xf numFmtId="3" fontId="2" fillId="2" borderId="0" xfId="0" applyNumberFormat="1" applyFont="1" applyFill="1" applyAlignment="1">
      <alignment horizontal="right"/>
    </xf>
    <xf numFmtId="169" fontId="2" fillId="2" borderId="0" xfId="0" applyNumberFormat="1" applyFont="1" applyFill="1" applyAlignment="1">
      <alignment horizontal="left"/>
    </xf>
    <xf numFmtId="3" fontId="2" fillId="3" borderId="5" xfId="0" applyNumberFormat="1" applyFont="1" applyFill="1" applyBorder="1" applyAlignment="1">
      <alignment horizontal="left" indent="2"/>
    </xf>
    <xf numFmtId="167" fontId="2" fillId="19" borderId="0" xfId="1" applyNumberFormat="1" applyFont="1" applyFill="1" applyBorder="1" applyAlignment="1">
      <alignment horizontal="right"/>
    </xf>
    <xf numFmtId="168" fontId="10" fillId="19" borderId="0" xfId="1" applyNumberFormat="1" applyFont="1" applyFill="1" applyBorder="1" applyAlignment="1">
      <alignment horizontal="right"/>
    </xf>
    <xf numFmtId="168" fontId="10" fillId="5" borderId="6" xfId="1" applyNumberFormat="1" applyFont="1" applyFill="1" applyBorder="1" applyAlignment="1">
      <alignment horizontal="right"/>
    </xf>
    <xf numFmtId="168" fontId="10" fillId="7" borderId="0" xfId="1" applyNumberFormat="1" applyFont="1" applyFill="1" applyBorder="1" applyAlignment="1">
      <alignment horizontal="right"/>
    </xf>
    <xf numFmtId="168" fontId="10" fillId="8" borderId="6" xfId="1" applyNumberFormat="1" applyFont="1" applyFill="1" applyBorder="1" applyAlignment="1">
      <alignment horizontal="right"/>
    </xf>
    <xf numFmtId="168" fontId="10" fillId="11" borderId="0" xfId="1" applyNumberFormat="1" applyFont="1" applyFill="1" applyBorder="1" applyAlignment="1">
      <alignment horizontal="right"/>
    </xf>
    <xf numFmtId="168" fontId="10" fillId="12" borderId="6" xfId="1" applyNumberFormat="1" applyFont="1" applyFill="1" applyBorder="1" applyAlignment="1">
      <alignment horizontal="right"/>
    </xf>
    <xf numFmtId="0" fontId="10" fillId="13" borderId="5" xfId="0" applyFont="1" applyFill="1" applyBorder="1" applyAlignment="1">
      <alignment horizontal="left" indent="2"/>
    </xf>
    <xf numFmtId="167" fontId="10" fillId="14" borderId="0" xfId="0" applyNumberFormat="1" applyFont="1" applyFill="1" applyAlignment="1">
      <alignment horizontal="right"/>
    </xf>
    <xf numFmtId="168" fontId="10" fillId="14" borderId="0" xfId="0" applyNumberFormat="1" applyFont="1" applyFill="1" applyAlignment="1">
      <alignment horizontal="right"/>
    </xf>
    <xf numFmtId="168" fontId="10" fillId="15" borderId="6" xfId="0" applyNumberFormat="1" applyFont="1" applyFill="1" applyBorder="1" applyAlignment="1">
      <alignment horizontal="right"/>
    </xf>
    <xf numFmtId="167" fontId="2" fillId="0" borderId="0" xfId="0" applyNumberFormat="1" applyFont="1" applyAlignment="1">
      <alignment horizontal="right"/>
    </xf>
    <xf numFmtId="168" fontId="10" fillId="0" borderId="0" xfId="0" applyNumberFormat="1" applyFont="1" applyAlignment="1">
      <alignment horizontal="right"/>
    </xf>
    <xf numFmtId="168" fontId="10" fillId="0" borderId="6" xfId="0" applyNumberFormat="1" applyFont="1" applyBorder="1" applyAlignment="1">
      <alignment horizontal="right"/>
    </xf>
    <xf numFmtId="168" fontId="10" fillId="19" borderId="0" xfId="0" applyNumberFormat="1" applyFont="1" applyFill="1" applyAlignment="1">
      <alignment horizontal="right"/>
    </xf>
    <xf numFmtId="168" fontId="10" fillId="5" borderId="6" xfId="0" applyNumberFormat="1" applyFont="1" applyFill="1" applyBorder="1" applyAlignment="1">
      <alignment horizontal="right"/>
    </xf>
    <xf numFmtId="168" fontId="10" fillId="7" borderId="0" xfId="0" applyNumberFormat="1" applyFont="1" applyFill="1" applyAlignment="1">
      <alignment horizontal="right"/>
    </xf>
    <xf numFmtId="168" fontId="10" fillId="8" borderId="6" xfId="0" applyNumberFormat="1" applyFont="1" applyFill="1" applyBorder="1" applyAlignment="1">
      <alignment horizontal="right"/>
    </xf>
    <xf numFmtId="168" fontId="10" fillId="11" borderId="0" xfId="0" applyNumberFormat="1" applyFont="1" applyFill="1" applyAlignment="1">
      <alignment horizontal="right"/>
    </xf>
    <xf numFmtId="168" fontId="10" fillId="12" borderId="6" xfId="0" applyNumberFormat="1" applyFont="1" applyFill="1" applyBorder="1" applyAlignment="1">
      <alignment horizontal="right"/>
    </xf>
    <xf numFmtId="0" fontId="2" fillId="0" borderId="9" xfId="0" applyFont="1" applyBorder="1" applyAlignment="1">
      <alignment horizontal="right"/>
    </xf>
    <xf numFmtId="168" fontId="10" fillId="0" borderId="9" xfId="0" applyNumberFormat="1" applyFont="1" applyBorder="1" applyAlignment="1">
      <alignment horizontal="right"/>
    </xf>
    <xf numFmtId="168" fontId="10" fillId="0" borderId="10" xfId="0" applyNumberFormat="1" applyFont="1" applyBorder="1" applyAlignment="1">
      <alignment horizontal="right"/>
    </xf>
    <xf numFmtId="0" fontId="2" fillId="2" borderId="12" xfId="0" applyFont="1" applyFill="1" applyBorder="1" applyAlignment="1">
      <alignment horizontal="right"/>
    </xf>
    <xf numFmtId="168" fontId="10" fillId="2" borderId="2" xfId="0" applyNumberFormat="1" applyFont="1" applyFill="1" applyBorder="1" applyAlignment="1">
      <alignment horizontal="right"/>
    </xf>
    <xf numFmtId="168" fontId="10" fillId="2" borderId="3" xfId="0" applyNumberFormat="1" applyFont="1" applyFill="1" applyBorder="1" applyAlignment="1">
      <alignment horizontal="right"/>
    </xf>
    <xf numFmtId="168" fontId="10" fillId="2" borderId="9" xfId="0" applyNumberFormat="1" applyFont="1" applyFill="1" applyBorder="1" applyAlignment="1">
      <alignment horizontal="right"/>
    </xf>
    <xf numFmtId="168" fontId="10" fillId="2" borderId="10" xfId="0" applyNumberFormat="1" applyFont="1" applyFill="1" applyBorder="1" applyAlignment="1">
      <alignment horizontal="right"/>
    </xf>
    <xf numFmtId="0" fontId="2" fillId="0" borderId="0" xfId="0" applyFont="1" applyAlignment="1">
      <alignment horizontal="right"/>
    </xf>
    <xf numFmtId="165" fontId="2" fillId="2" borderId="0" xfId="0" applyNumberFormat="1" applyFont="1" applyFill="1"/>
    <xf numFmtId="167" fontId="2" fillId="0" borderId="9" xfId="0" applyNumberFormat="1" applyFont="1" applyBorder="1" applyAlignment="1">
      <alignment horizontal="right"/>
    </xf>
    <xf numFmtId="0" fontId="0" fillId="2" borderId="0" xfId="0" applyFill="1"/>
    <xf numFmtId="167" fontId="0" fillId="2" borderId="12" xfId="0" applyNumberFormat="1" applyFill="1" applyBorder="1" applyAlignment="1">
      <alignment horizontal="right"/>
    </xf>
    <xf numFmtId="168" fontId="16" fillId="2" borderId="0" xfId="0" applyNumberFormat="1" applyFont="1" applyFill="1" applyAlignment="1">
      <alignment horizontal="right"/>
    </xf>
    <xf numFmtId="167" fontId="2" fillId="2" borderId="2" xfId="0" applyNumberFormat="1" applyFont="1" applyFill="1" applyBorder="1" applyAlignment="1">
      <alignment horizontal="right"/>
    </xf>
    <xf numFmtId="167" fontId="2" fillId="2" borderId="0" xfId="0" applyNumberFormat="1" applyFont="1" applyFill="1" applyAlignment="1">
      <alignment horizontal="right"/>
    </xf>
    <xf numFmtId="168" fontId="10" fillId="2" borderId="0" xfId="0" applyNumberFormat="1" applyFont="1" applyFill="1" applyAlignment="1">
      <alignment horizontal="right"/>
    </xf>
    <xf numFmtId="168" fontId="10" fillId="2" borderId="6" xfId="0" applyNumberFormat="1" applyFont="1" applyFill="1" applyBorder="1" applyAlignment="1">
      <alignment horizontal="right"/>
    </xf>
    <xf numFmtId="167" fontId="8" fillId="0" borderId="0" xfId="0" applyNumberFormat="1" applyFont="1" applyAlignment="1">
      <alignment horizontal="center" vertical="center" wrapText="1"/>
    </xf>
    <xf numFmtId="167" fontId="8" fillId="0" borderId="0" xfId="0" applyNumberFormat="1" applyFont="1" applyAlignment="1">
      <alignment horizontal="center" vertical="center"/>
    </xf>
    <xf numFmtId="167" fontId="2" fillId="2" borderId="9" xfId="0" applyNumberFormat="1" applyFont="1" applyFill="1" applyBorder="1" applyAlignment="1">
      <alignment horizontal="right"/>
    </xf>
    <xf numFmtId="0" fontId="10" fillId="0" borderId="9" xfId="0" applyFont="1" applyBorder="1"/>
    <xf numFmtId="0" fontId="10" fillId="0" borderId="10" xfId="0" applyFont="1" applyBorder="1"/>
    <xf numFmtId="164" fontId="2" fillId="2" borderId="2" xfId="0" applyNumberFormat="1" applyFont="1" applyFill="1" applyBorder="1"/>
    <xf numFmtId="164" fontId="2" fillId="2" borderId="0" xfId="0" applyNumberFormat="1" applyFont="1" applyFill="1"/>
    <xf numFmtId="165" fontId="8" fillId="0" borderId="6" xfId="0" applyNumberFormat="1" applyFont="1" applyBorder="1" applyAlignment="1">
      <alignment horizontal="right" vertical="center" wrapText="1" indent="2"/>
    </xf>
    <xf numFmtId="169" fontId="2" fillId="0" borderId="5" xfId="0" applyNumberFormat="1" applyFont="1" applyBorder="1" applyAlignment="1">
      <alignment horizontal="center"/>
    </xf>
    <xf numFmtId="170" fontId="2" fillId="0" borderId="0" xfId="0" applyNumberFormat="1" applyFont="1" applyAlignment="1">
      <alignment horizontal="center"/>
    </xf>
    <xf numFmtId="170" fontId="2" fillId="0" borderId="6" xfId="0" applyNumberFormat="1" applyFont="1" applyBorder="1" applyAlignment="1">
      <alignment horizontal="center"/>
    </xf>
    <xf numFmtId="3" fontId="2" fillId="3" borderId="5" xfId="0" applyNumberFormat="1" applyFont="1" applyFill="1" applyBorder="1" applyAlignment="1">
      <alignment horizontal="center"/>
    </xf>
    <xf numFmtId="170" fontId="2" fillId="19" borderId="0" xfId="0" applyNumberFormat="1" applyFont="1" applyFill="1" applyAlignment="1">
      <alignment horizontal="center"/>
    </xf>
    <xf numFmtId="170" fontId="2" fillId="5" borderId="6" xfId="0" applyNumberFormat="1" applyFont="1" applyFill="1" applyBorder="1" applyAlignment="1">
      <alignment horizontal="center"/>
    </xf>
    <xf numFmtId="0" fontId="2" fillId="6" borderId="5" xfId="0" applyFont="1" applyFill="1" applyBorder="1" applyAlignment="1">
      <alignment horizontal="center"/>
    </xf>
    <xf numFmtId="170" fontId="2" fillId="7" borderId="0" xfId="0" applyNumberFormat="1" applyFont="1" applyFill="1" applyAlignment="1">
      <alignment horizontal="center"/>
    </xf>
    <xf numFmtId="170" fontId="2" fillId="8" borderId="6" xfId="0" applyNumberFormat="1" applyFont="1" applyFill="1" applyBorder="1" applyAlignment="1">
      <alignment horizontal="center"/>
    </xf>
    <xf numFmtId="0" fontId="2" fillId="10" borderId="5" xfId="2" applyNumberFormat="1" applyFill="1" applyBorder="1" applyAlignment="1">
      <alignment horizontal="center"/>
    </xf>
    <xf numFmtId="170" fontId="2" fillId="11" borderId="0" xfId="0" applyNumberFormat="1" applyFont="1" applyFill="1" applyAlignment="1">
      <alignment horizontal="center"/>
    </xf>
    <xf numFmtId="170" fontId="2" fillId="12" borderId="6" xfId="0" applyNumberFormat="1" applyFont="1" applyFill="1" applyBorder="1" applyAlignment="1">
      <alignment horizontal="center"/>
    </xf>
    <xf numFmtId="0" fontId="10" fillId="13" borderId="5" xfId="0" applyFont="1" applyFill="1" applyBorder="1" applyAlignment="1">
      <alignment horizontal="center"/>
    </xf>
    <xf numFmtId="164" fontId="10" fillId="14" borderId="0" xfId="0" applyNumberFormat="1" applyFont="1" applyFill="1" applyAlignment="1">
      <alignment horizontal="center"/>
    </xf>
    <xf numFmtId="168" fontId="10" fillId="15" borderId="6" xfId="0" applyNumberFormat="1" applyFont="1" applyFill="1" applyBorder="1" applyAlignment="1">
      <alignment horizontal="center"/>
    </xf>
    <xf numFmtId="0" fontId="2" fillId="2" borderId="2" xfId="0" applyFont="1" applyFill="1" applyBorder="1" applyAlignment="1">
      <alignment horizontal="left" indent="2"/>
    </xf>
    <xf numFmtId="164" fontId="2" fillId="2" borderId="2" xfId="0" applyNumberFormat="1" applyFont="1" applyFill="1" applyBorder="1" applyAlignment="1">
      <alignment horizontal="right"/>
    </xf>
    <xf numFmtId="0" fontId="2" fillId="0" borderId="6" xfId="0" applyFont="1" applyBorder="1" applyAlignment="1">
      <alignment horizontal="right" indent="2"/>
    </xf>
    <xf numFmtId="169" fontId="2" fillId="2" borderId="0" xfId="0" applyNumberFormat="1" applyFont="1" applyFill="1"/>
    <xf numFmtId="0" fontId="2" fillId="2" borderId="0" xfId="0" applyFont="1" applyFill="1" applyAlignment="1">
      <alignment horizontal="left" indent="2"/>
    </xf>
    <xf numFmtId="0" fontId="8" fillId="2" borderId="0" xfId="0" applyFont="1" applyFill="1" applyAlignment="1">
      <alignment horizontal="center" vertical="center" wrapText="1"/>
    </xf>
    <xf numFmtId="0" fontId="8" fillId="2" borderId="6" xfId="0" applyFont="1" applyFill="1" applyBorder="1" applyAlignment="1">
      <alignment horizontal="right" wrapText="1" indent="2"/>
    </xf>
    <xf numFmtId="168" fontId="2" fillId="0" borderId="0" xfId="0" applyNumberFormat="1" applyFont="1" applyAlignment="1">
      <alignment horizontal="right" indent="2"/>
    </xf>
    <xf numFmtId="169" fontId="2" fillId="2" borderId="0" xfId="0" applyNumberFormat="1" applyFont="1" applyFill="1" applyAlignment="1">
      <alignment horizontal="center"/>
    </xf>
    <xf numFmtId="170" fontId="10" fillId="2" borderId="6" xfId="0" applyNumberFormat="1" applyFont="1" applyFill="1" applyBorder="1" applyAlignment="1">
      <alignment horizontal="center"/>
    </xf>
    <xf numFmtId="170" fontId="10" fillId="5" borderId="6" xfId="0" applyNumberFormat="1" applyFont="1" applyFill="1" applyBorder="1" applyAlignment="1">
      <alignment horizontal="center"/>
    </xf>
    <xf numFmtId="170" fontId="10" fillId="8" borderId="6" xfId="0" applyNumberFormat="1" applyFont="1" applyFill="1" applyBorder="1" applyAlignment="1">
      <alignment horizontal="center"/>
    </xf>
    <xf numFmtId="170" fontId="10" fillId="12" borderId="6" xfId="0" applyNumberFormat="1" applyFont="1" applyFill="1" applyBorder="1" applyAlignment="1">
      <alignment horizontal="center"/>
    </xf>
    <xf numFmtId="0" fontId="2" fillId="0" borderId="8" xfId="0" applyFont="1" applyBorder="1" applyAlignment="1">
      <alignment horizontal="left" indent="2"/>
    </xf>
    <xf numFmtId="171" fontId="2" fillId="0" borderId="9" xfId="0" applyNumberFormat="1" applyFont="1" applyBorder="1" applyAlignment="1">
      <alignment horizontal="right" indent="2"/>
    </xf>
    <xf numFmtId="0" fontId="2" fillId="0" borderId="9" xfId="0" applyFont="1" applyBorder="1" applyAlignment="1">
      <alignment horizontal="right" indent="2"/>
    </xf>
    <xf numFmtId="0" fontId="2" fillId="2" borderId="2" xfId="0" applyFont="1" applyFill="1" applyBorder="1" applyAlignment="1">
      <alignment horizontal="left"/>
    </xf>
    <xf numFmtId="0" fontId="8" fillId="0" borderId="6" xfId="0" applyFont="1" applyBorder="1" applyAlignment="1">
      <alignment horizontal="center" vertical="center" wrapText="1"/>
    </xf>
    <xf numFmtId="164" fontId="2" fillId="0" borderId="0" xfId="0" applyNumberFormat="1" applyFont="1" applyAlignment="1">
      <alignment horizontal="right" indent="2"/>
    </xf>
    <xf numFmtId="170" fontId="10" fillId="0" borderId="0" xfId="0" applyNumberFormat="1" applyFont="1" applyAlignment="1">
      <alignment horizontal="center"/>
    </xf>
    <xf numFmtId="170" fontId="10" fillId="0" borderId="6" xfId="0" applyNumberFormat="1" applyFont="1" applyBorder="1" applyAlignment="1">
      <alignment horizontal="center"/>
    </xf>
    <xf numFmtId="170" fontId="10" fillId="19" borderId="0" xfId="0" applyNumberFormat="1" applyFont="1" applyFill="1" applyAlignment="1">
      <alignment horizontal="center"/>
    </xf>
    <xf numFmtId="170" fontId="10" fillId="7" borderId="0" xfId="0" applyNumberFormat="1" applyFont="1" applyFill="1" applyAlignment="1">
      <alignment horizontal="center"/>
    </xf>
    <xf numFmtId="170" fontId="10" fillId="11" borderId="0" xfId="0" applyNumberFormat="1" applyFont="1" applyFill="1" applyAlignment="1">
      <alignment horizontal="center"/>
    </xf>
    <xf numFmtId="170" fontId="10" fillId="0" borderId="0" xfId="0" applyNumberFormat="1" applyFont="1" applyAlignment="1">
      <alignment horizontal="right" indent="2"/>
    </xf>
    <xf numFmtId="170" fontId="10" fillId="0" borderId="6" xfId="0" applyNumberFormat="1" applyFont="1" applyBorder="1" applyAlignment="1">
      <alignment horizontal="right" indent="2"/>
    </xf>
    <xf numFmtId="169" fontId="2" fillId="0" borderId="0" xfId="0" applyNumberFormat="1" applyFont="1" applyAlignment="1">
      <alignment horizontal="center"/>
    </xf>
    <xf numFmtId="169" fontId="2" fillId="0" borderId="6" xfId="0" applyNumberFormat="1" applyFont="1" applyBorder="1" applyAlignment="1">
      <alignment horizontal="center"/>
    </xf>
    <xf numFmtId="0" fontId="2" fillId="0" borderId="8" xfId="0" applyFont="1" applyBorder="1" applyAlignment="1">
      <alignment horizontal="left"/>
    </xf>
    <xf numFmtId="0" fontId="2" fillId="0" borderId="0" xfId="0" applyFont="1"/>
    <xf numFmtId="0" fontId="5" fillId="2" borderId="0" xfId="3" applyFill="1" applyAlignment="1">
      <alignment vertical="center" wrapText="1"/>
    </xf>
    <xf numFmtId="0" fontId="5" fillId="2" borderId="0" xfId="3" applyFill="1"/>
    <xf numFmtId="0" fontId="19" fillId="2" borderId="0" xfId="3" applyFont="1" applyFill="1" applyAlignment="1">
      <alignment vertical="center" readingOrder="1"/>
    </xf>
    <xf numFmtId="0" fontId="5" fillId="2" borderId="0" xfId="3" applyFill="1" applyAlignment="1">
      <alignment vertical="center" readingOrder="1"/>
    </xf>
    <xf numFmtId="0" fontId="1" fillId="2" borderId="0" xfId="4" applyFill="1"/>
    <xf numFmtId="0" fontId="0" fillId="2" borderId="0" xfId="0" applyFill="1" applyAlignment="1">
      <alignment vertical="center" readingOrder="1"/>
    </xf>
    <xf numFmtId="0" fontId="19" fillId="2" borderId="0" xfId="0" applyFont="1" applyFill="1" applyAlignment="1">
      <alignment vertical="center" readingOrder="1"/>
    </xf>
    <xf numFmtId="0" fontId="5" fillId="2" borderId="0" xfId="0" applyFont="1" applyFill="1" applyAlignment="1">
      <alignment horizontal="left" vertical="top" wrapText="1" indent="1"/>
    </xf>
    <xf numFmtId="0" fontId="0" fillId="0" borderId="0" xfId="0" applyAlignment="1">
      <alignment horizontal="left" indent="1"/>
    </xf>
  </cellXfs>
  <cellStyles count="5">
    <cellStyle name="Comma" xfId="1" builtinId="3"/>
    <cellStyle name="currentyear" xfId="2" xr:uid="{EFFCC5E9-D2D4-43C1-8C8A-6959CA1B1E1A}"/>
    <cellStyle name="Normal" xfId="0" builtinId="0"/>
    <cellStyle name="Normal 2" xfId="3" xr:uid="{C13F893C-2926-4882-B2A2-D8FCF89515F5}"/>
    <cellStyle name="Normal 3" xfId="4" xr:uid="{5F8CD0E3-E3AC-4931-995A-686CDB03F9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AU" sz="1600"/>
              <a:t>Chart 1: Electricity Markets Turnover</a:t>
            </a:r>
          </a:p>
        </c:rich>
      </c:tx>
      <c:layout>
        <c:manualLayout>
          <c:xMode val="edge"/>
          <c:yMode val="edge"/>
          <c:x val="0.27115771150367862"/>
          <c:y val="3.4700315457413249E-2"/>
        </c:manualLayout>
      </c:layout>
      <c:overlay val="0"/>
      <c:spPr>
        <a:noFill/>
        <a:ln w="25400">
          <a:noFill/>
        </a:ln>
      </c:spPr>
    </c:title>
    <c:autoTitleDeleted val="0"/>
    <c:plotArea>
      <c:layout>
        <c:manualLayout>
          <c:layoutTarget val="inner"/>
          <c:xMode val="edge"/>
          <c:yMode val="edge"/>
          <c:x val="0.1220331577313146"/>
          <c:y val="0.1892744479495268"/>
          <c:w val="0.84489538099048478"/>
          <c:h val="0.52997612102653513"/>
        </c:manualLayout>
      </c:layout>
      <c:barChart>
        <c:barDir val="col"/>
        <c:grouping val="stacked"/>
        <c:varyColors val="0"/>
        <c:ser>
          <c:idx val="0"/>
          <c:order val="0"/>
          <c:tx>
            <c:strRef>
              <c:f>'2021 AFMR Electricity'!$C$5</c:f>
              <c:strCache>
                <c:ptCount val="1"/>
                <c:pt idx="0">
                  <c:v>Total Electricity:    OTC</c:v>
                </c:pt>
              </c:strCache>
            </c:strRef>
          </c:tx>
          <c:spPr>
            <a:solidFill>
              <a:srgbClr val="4F81BD"/>
            </a:solidFill>
            <a:ln w="25400">
              <a:noFill/>
            </a:ln>
          </c:spPr>
          <c:invertIfNegative val="0"/>
          <c:cat>
            <c:strRef>
              <c:f>'2021 AFMR Electricity'!$B$6:$B$19</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'2021 AFMR Electricity'!$C$6:$C$19</c:f>
              <c:numCache>
                <c:formatCode>#,##0.0</c:formatCode>
                <c:ptCount val="14"/>
                <c:pt idx="0">
                  <c:v>305</c:v>
                </c:pt>
                <c:pt idx="1">
                  <c:v>208</c:v>
                </c:pt>
                <c:pt idx="2">
                  <c:v>221.01301279199998</c:v>
                </c:pt>
                <c:pt idx="3">
                  <c:v>314.596047</c:v>
                </c:pt>
                <c:pt idx="4">
                  <c:v>227.03073000000001</c:v>
                </c:pt>
                <c:pt idx="5">
                  <c:v>291.17912162300001</c:v>
                </c:pt>
                <c:pt idx="6">
                  <c:v>250.76016627548498</c:v>
                </c:pt>
                <c:pt idx="7">
                  <c:v>73.24443149999999</c:v>
                </c:pt>
                <c:pt idx="8">
                  <c:v>111.00721561343335</c:v>
                </c:pt>
                <c:pt idx="9">
                  <c:v>118.75783248484953</c:v>
                </c:pt>
                <c:pt idx="10">
                  <c:v>108.73041236176577</c:v>
                </c:pt>
                <c:pt idx="11">
                  <c:v>107.84950575249727</c:v>
                </c:pt>
                <c:pt idx="12">
                  <c:v>117.61550170001269</c:v>
                </c:pt>
                <c:pt idx="13">
                  <c:v>84.970224625000014</c:v>
                </c:pt>
              </c:numCache>
            </c:numRef>
          </c:val>
          <c:extLst>
            <c:ext xmlns:c16="http://schemas.microsoft.com/office/drawing/2014/chart" uri="{C3380CC4-5D6E-409C-BE32-E72D297353CC}">
              <c16:uniqueId val="{00000000-6896-45AF-A63C-6D40F93DAA07}"/>
            </c:ext>
          </c:extLst>
        </c:ser>
        <c:ser>
          <c:idx val="1"/>
          <c:order val="1"/>
          <c:tx>
            <c:strRef>
              <c:f>'2021 AFMR Electricity'!$D$5</c:f>
              <c:strCache>
                <c:ptCount val="1"/>
                <c:pt idx="0">
                  <c:v>Total Electricity:    ASX</c:v>
                </c:pt>
              </c:strCache>
            </c:strRef>
          </c:tx>
          <c:spPr>
            <a:solidFill>
              <a:srgbClr val="C0504D"/>
            </a:solidFill>
            <a:ln w="25400">
              <a:noFill/>
            </a:ln>
          </c:spPr>
          <c:invertIfNegative val="0"/>
          <c:cat>
            <c:strRef>
              <c:f>'2021 AFMR Electricity'!$B$6:$B$19</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'2021 AFMR Electricity'!$D$6:$D$19</c:f>
              <c:numCache>
                <c:formatCode>#,##0.0</c:formatCode>
                <c:ptCount val="14"/>
                <c:pt idx="0">
                  <c:v>240.791775</c:v>
                </c:pt>
                <c:pt idx="1">
                  <c:v>300.82775099999998</c:v>
                </c:pt>
                <c:pt idx="2">
                  <c:v>398.89713</c:v>
                </c:pt>
                <c:pt idx="3">
                  <c:v>548.64213900000004</c:v>
                </c:pt>
                <c:pt idx="4">
                  <c:v>436.904901</c:v>
                </c:pt>
                <c:pt idx="5">
                  <c:v>341.69523299999997</c:v>
                </c:pt>
                <c:pt idx="6">
                  <c:v>386.69872800000002</c:v>
                </c:pt>
                <c:pt idx="7">
                  <c:v>446.18187899999998</c:v>
                </c:pt>
                <c:pt idx="8">
                  <c:v>388.96549199999998</c:v>
                </c:pt>
                <c:pt idx="9">
                  <c:v>392.40721500000001</c:v>
                </c:pt>
                <c:pt idx="10">
                  <c:v>333.04239899999999</c:v>
                </c:pt>
                <c:pt idx="11">
                  <c:v>476.14669800000001</c:v>
                </c:pt>
                <c:pt idx="12">
                  <c:v>734.36657400000001</c:v>
                </c:pt>
                <c:pt idx="13">
                  <c:v>1071.0914700000001</c:v>
                </c:pt>
              </c:numCache>
            </c:numRef>
          </c:val>
          <c:extLst>
            <c:ext xmlns:c16="http://schemas.microsoft.com/office/drawing/2014/chart" uri="{C3380CC4-5D6E-409C-BE32-E72D297353CC}">
              <c16:uniqueId val="{00000001-6896-45AF-A63C-6D40F93DAA07}"/>
            </c:ext>
          </c:extLst>
        </c:ser>
        <c:dLbls>
          <c:showLegendKey val="0"/>
          <c:showVal val="0"/>
          <c:showCatName val="0"/>
          <c:showSerName val="0"/>
          <c:showPercent val="0"/>
          <c:showBubbleSize val="0"/>
        </c:dLbls>
        <c:gapWidth val="150"/>
        <c:overlap val="100"/>
        <c:axId val="469810544"/>
        <c:axId val="469810936"/>
      </c:barChart>
      <c:catAx>
        <c:axId val="469810544"/>
        <c:scaling>
          <c:orientation val="minMax"/>
        </c:scaling>
        <c:delete val="0"/>
        <c:axPos val="b"/>
        <c:numFmt formatCode="General" sourceLinked="1"/>
        <c:majorTickMark val="out"/>
        <c:minorTickMark val="none"/>
        <c:tickLblPos val="low"/>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69810936"/>
        <c:crossesAt val="0"/>
        <c:auto val="1"/>
        <c:lblAlgn val="ctr"/>
        <c:lblOffset val="100"/>
        <c:tickLblSkip val="1"/>
        <c:tickMarkSkip val="1"/>
        <c:noMultiLvlLbl val="0"/>
      </c:catAx>
      <c:valAx>
        <c:axId val="469810936"/>
        <c:scaling>
          <c:orientation val="minMax"/>
          <c:max val="100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AU"/>
                  <a:t>Million megawatt hours</a:t>
                </a:r>
              </a:p>
            </c:rich>
          </c:tx>
          <c:layout>
            <c:manualLayout>
              <c:xMode val="edge"/>
              <c:yMode val="edge"/>
              <c:x val="2.9360967184801381E-2"/>
              <c:y val="0.26498422712933756"/>
            </c:manualLayout>
          </c:layout>
          <c:overlay val="0"/>
          <c:spPr>
            <a:noFill/>
            <a:ln w="25400">
              <a:noFill/>
            </a:ln>
          </c:spPr>
        </c:title>
        <c:numFmt formatCode="#,##0" sourceLinked="0"/>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9810544"/>
        <c:crosses val="autoZero"/>
        <c:crossBetween val="between"/>
        <c:majorUnit val="100"/>
        <c:minorUnit val="50"/>
      </c:valAx>
      <c:spPr>
        <a:solidFill>
          <a:srgbClr val="FFFFFF"/>
        </a:solidFill>
        <a:ln w="25400">
          <a:noFill/>
        </a:ln>
      </c:spPr>
    </c:plotArea>
    <c:legend>
      <c:legendPos val="b"/>
      <c:overlay val="0"/>
      <c:spPr>
        <a:noFill/>
        <a:ln w="25400">
          <a:noFill/>
        </a:ln>
      </c:spPr>
      <c:txPr>
        <a:bodyPr/>
        <a:lstStyle/>
        <a:p>
          <a:pPr>
            <a:defRPr sz="1000" b="0" i="0" u="none" strike="noStrike" baseline="0">
              <a:solidFill>
                <a:srgbClr val="000000"/>
              </a:solidFill>
              <a:latin typeface="Calibri"/>
              <a:ea typeface="Calibri"/>
              <a:cs typeface="Calibri"/>
            </a:defRPr>
          </a:pPr>
          <a:endParaRPr lang="en-US"/>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AU" sz="1600"/>
              <a:t>Chart 2: State OTC Turnover</a:t>
            </a:r>
          </a:p>
        </c:rich>
      </c:tx>
      <c:layout>
        <c:manualLayout>
          <c:xMode val="edge"/>
          <c:yMode val="edge"/>
          <c:x val="0.22183727034120737"/>
          <c:y val="3.6423845222939948E-2"/>
        </c:manualLayout>
      </c:layout>
      <c:overlay val="0"/>
      <c:spPr>
        <a:noFill/>
        <a:ln w="25400">
          <a:noFill/>
        </a:ln>
      </c:spPr>
    </c:title>
    <c:autoTitleDeleted val="0"/>
    <c:plotArea>
      <c:layout>
        <c:manualLayout>
          <c:layoutTarget val="inner"/>
          <c:xMode val="edge"/>
          <c:yMode val="edge"/>
          <c:x val="0.12863268131417016"/>
          <c:y val="0.17975523174545707"/>
          <c:w val="0.83447744572693805"/>
          <c:h val="0.53434337949135668"/>
        </c:manualLayout>
      </c:layout>
      <c:barChart>
        <c:barDir val="col"/>
        <c:grouping val="clustered"/>
        <c:varyColors val="0"/>
        <c:ser>
          <c:idx val="0"/>
          <c:order val="0"/>
          <c:tx>
            <c:strRef>
              <c:f>'2021 AFMR Electricity'!$C$24</c:f>
              <c:strCache>
                <c:ptCount val="1"/>
                <c:pt idx="0">
                  <c:v>NSW</c:v>
                </c:pt>
              </c:strCache>
            </c:strRef>
          </c:tx>
          <c:spPr>
            <a:solidFill>
              <a:srgbClr val="4F81BD"/>
            </a:solidFill>
            <a:ln w="25400">
              <a:noFill/>
            </a:ln>
          </c:spPr>
          <c:invertIfNegative val="0"/>
          <c:cat>
            <c:strRef>
              <c:f>'2021 AFMR Electricity'!$B$25:$B$38</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'2021 AFMR Electricity'!$C$25:$C$38</c:f>
              <c:numCache>
                <c:formatCode>_(* #,##0.0_);_(* \(#,##0.0\);_(* "-"??_);_(@_)</c:formatCode>
                <c:ptCount val="14"/>
                <c:pt idx="0">
                  <c:v>100</c:v>
                </c:pt>
                <c:pt idx="1">
                  <c:v>59</c:v>
                </c:pt>
                <c:pt idx="2">
                  <c:v>83.977025241999996</c:v>
                </c:pt>
                <c:pt idx="3">
                  <c:v>197.245148</c:v>
                </c:pt>
                <c:pt idx="4">
                  <c:v>95.227401</c:v>
                </c:pt>
                <c:pt idx="5">
                  <c:v>98.204333500000004</c:v>
                </c:pt>
                <c:pt idx="6">
                  <c:v>85.265814444043002</c:v>
                </c:pt>
                <c:pt idx="7">
                  <c:v>24.961266999999999</c:v>
                </c:pt>
                <c:pt idx="8">
                  <c:v>36.258525278082843</c:v>
                </c:pt>
                <c:pt idx="9">
                  <c:v>23.056246220590378</c:v>
                </c:pt>
                <c:pt idx="10">
                  <c:v>29.952131220598023</c:v>
                </c:pt>
                <c:pt idx="11">
                  <c:v>18.217927002499998</c:v>
                </c:pt>
                <c:pt idx="12">
                  <c:v>21.067798775011287</c:v>
                </c:pt>
                <c:pt idx="13">
                  <c:v>21.905330500000002</c:v>
                </c:pt>
              </c:numCache>
            </c:numRef>
          </c:val>
          <c:extLst>
            <c:ext xmlns:c16="http://schemas.microsoft.com/office/drawing/2014/chart" uri="{C3380CC4-5D6E-409C-BE32-E72D297353CC}">
              <c16:uniqueId val="{00000000-C272-48C4-A7F1-CB257D916718}"/>
            </c:ext>
          </c:extLst>
        </c:ser>
        <c:ser>
          <c:idx val="1"/>
          <c:order val="1"/>
          <c:tx>
            <c:strRef>
              <c:f>'2021 AFMR Electricity'!$D$24</c:f>
              <c:strCache>
                <c:ptCount val="1"/>
                <c:pt idx="0">
                  <c:v>VIC</c:v>
                </c:pt>
              </c:strCache>
            </c:strRef>
          </c:tx>
          <c:spPr>
            <a:solidFill>
              <a:srgbClr val="C0504D"/>
            </a:solidFill>
            <a:ln w="25400">
              <a:noFill/>
            </a:ln>
          </c:spPr>
          <c:invertIfNegative val="0"/>
          <c:cat>
            <c:strRef>
              <c:f>'2021 AFMR Electricity'!$B$25:$B$38</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'2021 AFMR Electricity'!$D$25:$D$38</c:f>
              <c:numCache>
                <c:formatCode>_(* #,##0.0_);_(* \(#,##0.0\);_(* "-"??_);_(@_)</c:formatCode>
                <c:ptCount val="14"/>
                <c:pt idx="0">
                  <c:v>139</c:v>
                </c:pt>
                <c:pt idx="1">
                  <c:v>48</c:v>
                </c:pt>
                <c:pt idx="2">
                  <c:v>60.736575999999999</c:v>
                </c:pt>
                <c:pt idx="3">
                  <c:v>45.179764499999997</c:v>
                </c:pt>
                <c:pt idx="4">
                  <c:v>52.568109</c:v>
                </c:pt>
                <c:pt idx="5">
                  <c:v>52.37648712</c:v>
                </c:pt>
                <c:pt idx="6">
                  <c:v>57.322842348843004</c:v>
                </c:pt>
                <c:pt idx="7">
                  <c:v>11.543022499999999</c:v>
                </c:pt>
                <c:pt idx="8">
                  <c:v>25.63503495306535</c:v>
                </c:pt>
                <c:pt idx="9">
                  <c:v>45.830348671750357</c:v>
                </c:pt>
                <c:pt idx="10">
                  <c:v>24.893332848039904</c:v>
                </c:pt>
                <c:pt idx="11">
                  <c:v>17.95913715</c:v>
                </c:pt>
                <c:pt idx="12">
                  <c:v>47.333715575000006</c:v>
                </c:pt>
                <c:pt idx="13">
                  <c:v>34.099439875000002</c:v>
                </c:pt>
              </c:numCache>
            </c:numRef>
          </c:val>
          <c:extLst>
            <c:ext xmlns:c16="http://schemas.microsoft.com/office/drawing/2014/chart" uri="{C3380CC4-5D6E-409C-BE32-E72D297353CC}">
              <c16:uniqueId val="{00000001-C272-48C4-A7F1-CB257D916718}"/>
            </c:ext>
          </c:extLst>
        </c:ser>
        <c:ser>
          <c:idx val="2"/>
          <c:order val="2"/>
          <c:tx>
            <c:strRef>
              <c:f>'2021 AFMR Electricity'!$E$24</c:f>
              <c:strCache>
                <c:ptCount val="1"/>
                <c:pt idx="0">
                  <c:v>SA</c:v>
                </c:pt>
              </c:strCache>
            </c:strRef>
          </c:tx>
          <c:spPr>
            <a:solidFill>
              <a:srgbClr val="9BBB59"/>
            </a:solidFill>
            <a:ln w="25400">
              <a:noFill/>
            </a:ln>
          </c:spPr>
          <c:invertIfNegative val="0"/>
          <c:cat>
            <c:strRef>
              <c:f>'2021 AFMR Electricity'!$B$25:$B$38</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'2021 AFMR Electricity'!$E$25:$E$38</c:f>
              <c:numCache>
                <c:formatCode>_(* #,##0.0_);_(* \(#,##0.0\);_(* "-"??_);_(@_)</c:formatCode>
                <c:ptCount val="14"/>
                <c:pt idx="0">
                  <c:v>13</c:v>
                </c:pt>
                <c:pt idx="1">
                  <c:v>10</c:v>
                </c:pt>
                <c:pt idx="2">
                  <c:v>21.366949999999999</c:v>
                </c:pt>
                <c:pt idx="3">
                  <c:v>25.770022000000001</c:v>
                </c:pt>
                <c:pt idx="4">
                  <c:v>3.2878064999999999</c:v>
                </c:pt>
                <c:pt idx="5">
                  <c:v>5.8036028630000001</c:v>
                </c:pt>
                <c:pt idx="6">
                  <c:v>5.9868713831310005</c:v>
                </c:pt>
                <c:pt idx="7">
                  <c:v>3.9181979999999998</c:v>
                </c:pt>
                <c:pt idx="8">
                  <c:v>13.126125500000001</c:v>
                </c:pt>
                <c:pt idx="9">
                  <c:v>10.861373592508778</c:v>
                </c:pt>
                <c:pt idx="10">
                  <c:v>5.2846640731296564</c:v>
                </c:pt>
                <c:pt idx="11">
                  <c:v>4.1522559999972701</c:v>
                </c:pt>
                <c:pt idx="12">
                  <c:v>6.5550497500013805</c:v>
                </c:pt>
                <c:pt idx="13">
                  <c:v>7.8184424999999997</c:v>
                </c:pt>
              </c:numCache>
            </c:numRef>
          </c:val>
          <c:extLst>
            <c:ext xmlns:c16="http://schemas.microsoft.com/office/drawing/2014/chart" uri="{C3380CC4-5D6E-409C-BE32-E72D297353CC}">
              <c16:uniqueId val="{00000002-C272-48C4-A7F1-CB257D916718}"/>
            </c:ext>
          </c:extLst>
        </c:ser>
        <c:ser>
          <c:idx val="3"/>
          <c:order val="3"/>
          <c:tx>
            <c:strRef>
              <c:f>'2021 AFMR Electricity'!$F$24</c:f>
              <c:strCache>
                <c:ptCount val="1"/>
                <c:pt idx="0">
                  <c:v>QLD</c:v>
                </c:pt>
              </c:strCache>
            </c:strRef>
          </c:tx>
          <c:spPr>
            <a:solidFill>
              <a:schemeClr val="tx1"/>
            </a:solidFill>
            <a:ln w="25400">
              <a:noFill/>
            </a:ln>
          </c:spPr>
          <c:invertIfNegative val="0"/>
          <c:cat>
            <c:strRef>
              <c:f>'2021 AFMR Electricity'!$B$25:$B$38</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'2021 AFMR Electricity'!$F$25:$F$38</c:f>
              <c:numCache>
                <c:formatCode>_(* #,##0.0_);_(* \(#,##0.0\);_(* "-"??_);_(@_)</c:formatCode>
                <c:ptCount val="14"/>
                <c:pt idx="0">
                  <c:v>53</c:v>
                </c:pt>
                <c:pt idx="1">
                  <c:v>91</c:v>
                </c:pt>
                <c:pt idx="2">
                  <c:v>54.932461549999999</c:v>
                </c:pt>
                <c:pt idx="3">
                  <c:v>46.401112500000004</c:v>
                </c:pt>
                <c:pt idx="4">
                  <c:v>75.947413499999996</c:v>
                </c:pt>
                <c:pt idx="5">
                  <c:v>134.79469813999998</c:v>
                </c:pt>
                <c:pt idx="6">
                  <c:v>102.18463809946799</c:v>
                </c:pt>
                <c:pt idx="7">
                  <c:v>32.821944000000002</c:v>
                </c:pt>
                <c:pt idx="8">
                  <c:v>35.987529882285152</c:v>
                </c:pt>
                <c:pt idx="9">
                  <c:v>39.009864</c:v>
                </c:pt>
                <c:pt idx="10">
                  <c:v>48.600284219998194</c:v>
                </c:pt>
                <c:pt idx="11">
                  <c:v>67.520185599999991</c:v>
                </c:pt>
                <c:pt idx="12">
                  <c:v>42.658937600000002</c:v>
                </c:pt>
                <c:pt idx="13">
                  <c:v>21.147011750000001</c:v>
                </c:pt>
              </c:numCache>
            </c:numRef>
          </c:val>
          <c:extLst>
            <c:ext xmlns:c16="http://schemas.microsoft.com/office/drawing/2014/chart" uri="{C3380CC4-5D6E-409C-BE32-E72D297353CC}">
              <c16:uniqueId val="{00000003-C272-48C4-A7F1-CB257D916718}"/>
            </c:ext>
          </c:extLst>
        </c:ser>
        <c:dLbls>
          <c:showLegendKey val="0"/>
          <c:showVal val="0"/>
          <c:showCatName val="0"/>
          <c:showSerName val="0"/>
          <c:showPercent val="0"/>
          <c:showBubbleSize val="0"/>
        </c:dLbls>
        <c:gapWidth val="150"/>
        <c:axId val="469812112"/>
        <c:axId val="469812504"/>
      </c:barChart>
      <c:catAx>
        <c:axId val="469812112"/>
        <c:scaling>
          <c:orientation val="minMax"/>
        </c:scaling>
        <c:delete val="0"/>
        <c:axPos val="b"/>
        <c:numFmt formatCode="General" sourceLinked="1"/>
        <c:majorTickMark val="out"/>
        <c:minorTickMark val="none"/>
        <c:tickLblPos val="low"/>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69812504"/>
        <c:crosses val="autoZero"/>
        <c:auto val="1"/>
        <c:lblAlgn val="ctr"/>
        <c:lblOffset val="100"/>
        <c:tickLblSkip val="1"/>
        <c:tickMarkSkip val="1"/>
        <c:noMultiLvlLbl val="0"/>
      </c:catAx>
      <c:valAx>
        <c:axId val="469812504"/>
        <c:scaling>
          <c:orientation val="minMax"/>
          <c:max val="200"/>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AU"/>
                  <a:t>Million megawatt hours</a:t>
                </a:r>
              </a:p>
            </c:rich>
          </c:tx>
          <c:layout>
            <c:manualLayout>
              <c:xMode val="edge"/>
              <c:yMode val="edge"/>
              <c:x val="2.9462756810571093E-2"/>
              <c:y val="0.25827808949031072"/>
            </c:manualLayout>
          </c:layout>
          <c:overlay val="0"/>
          <c:spPr>
            <a:noFill/>
            <a:ln w="25400">
              <a:noFill/>
            </a:ln>
          </c:spPr>
        </c:title>
        <c:numFmt formatCode="#,##0" sourceLinked="0"/>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9812112"/>
        <c:crosses val="autoZero"/>
        <c:crossBetween val="between"/>
        <c:majorUnit val="25"/>
        <c:minorUnit val="10"/>
      </c:valAx>
      <c:spPr>
        <a:solidFill>
          <a:srgbClr val="FFFFFF"/>
        </a:solidFill>
        <a:ln w="25400">
          <a:noFill/>
        </a:ln>
      </c:spPr>
    </c:plotArea>
    <c:legend>
      <c:legendPos val="b"/>
      <c:layout>
        <c:manualLayout>
          <c:xMode val="edge"/>
          <c:yMode val="edge"/>
          <c:x val="0.36040160537337157"/>
          <c:y val="0.89888290942049509"/>
          <c:w val="0.27919661456627404"/>
          <c:h val="8.6728601370871808E-2"/>
        </c:manualLayout>
      </c:layout>
      <c:overlay val="0"/>
      <c:spPr>
        <a:noFill/>
        <a:ln w="25400">
          <a:noFill/>
        </a:ln>
      </c:spPr>
      <c:txPr>
        <a:bodyPr/>
        <a:lstStyle/>
        <a:p>
          <a:pPr>
            <a:defRPr sz="1000" b="0" i="0" u="none" strike="noStrike" baseline="0">
              <a:solidFill>
                <a:srgbClr val="000000"/>
              </a:solidFill>
              <a:latin typeface="Calibri"/>
              <a:ea typeface="Calibri"/>
              <a:cs typeface="Calibri"/>
            </a:defRPr>
          </a:pPr>
          <a:endParaRPr lang="en-US"/>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AU" sz="1600"/>
              <a:t>Chart 4: Annual Turnover</a:t>
            </a:r>
          </a:p>
          <a:p>
            <a:pPr>
              <a:defRPr sz="1800" b="1" i="0" u="none" strike="noStrike" baseline="0">
                <a:solidFill>
                  <a:srgbClr val="000000"/>
                </a:solidFill>
                <a:latin typeface="Calibri"/>
                <a:ea typeface="Calibri"/>
                <a:cs typeface="Calibri"/>
              </a:defRPr>
            </a:pPr>
            <a:r>
              <a:rPr lang="en-AU" sz="1600"/>
              <a:t>Exchange Traded Instruments  </a:t>
            </a:r>
          </a:p>
        </c:rich>
      </c:tx>
      <c:layout>
        <c:manualLayout>
          <c:xMode val="edge"/>
          <c:yMode val="edge"/>
          <c:x val="0.32388940567121288"/>
          <c:y val="1.4201516477107027E-2"/>
        </c:manualLayout>
      </c:layout>
      <c:overlay val="0"/>
      <c:spPr>
        <a:noFill/>
        <a:ln w="25400">
          <a:noFill/>
        </a:ln>
      </c:spPr>
    </c:title>
    <c:autoTitleDeleted val="0"/>
    <c:plotArea>
      <c:layout>
        <c:manualLayout>
          <c:layoutTarget val="inner"/>
          <c:xMode val="edge"/>
          <c:yMode val="edge"/>
          <c:x val="0.13077725284339459"/>
          <c:y val="0.17975523174545707"/>
          <c:w val="0.83233280839895019"/>
          <c:h val="0.53434337949135668"/>
        </c:manualLayout>
      </c:layout>
      <c:barChart>
        <c:barDir val="col"/>
        <c:grouping val="stacked"/>
        <c:varyColors val="0"/>
        <c:ser>
          <c:idx val="0"/>
          <c:order val="0"/>
          <c:tx>
            <c:strRef>
              <c:f>'2021 AFMR Electricity'!$C$303</c:f>
              <c:strCache>
                <c:ptCount val="1"/>
                <c:pt idx="0">
                  <c:v>Exchange Traded Futures (inc Caps)</c:v>
                </c:pt>
              </c:strCache>
            </c:strRef>
          </c:tx>
          <c:spPr>
            <a:solidFill>
              <a:srgbClr val="4F81BD"/>
            </a:solidFill>
            <a:ln w="25400">
              <a:noFill/>
            </a:ln>
          </c:spPr>
          <c:invertIfNegative val="0"/>
          <c:cat>
            <c:strRef>
              <c:f>'2021 AFMR Electricity'!$B$304:$B$310</c:f>
              <c:strCache>
                <c:ptCount val="7"/>
                <c:pt idx="0">
                  <c:v>2014-15</c:v>
                </c:pt>
                <c:pt idx="1">
                  <c:v>2015-16</c:v>
                </c:pt>
                <c:pt idx="2">
                  <c:v>2016-17</c:v>
                </c:pt>
                <c:pt idx="3">
                  <c:v>2017-18</c:v>
                </c:pt>
                <c:pt idx="4">
                  <c:v>2018-19</c:v>
                </c:pt>
                <c:pt idx="5">
                  <c:v>2019-20</c:v>
                </c:pt>
                <c:pt idx="6">
                  <c:v>2020-21</c:v>
                </c:pt>
              </c:strCache>
            </c:strRef>
          </c:cat>
          <c:val>
            <c:numRef>
              <c:f>'2021 AFMR Electricity'!$C$304:$C$310</c:f>
              <c:numCache>
                <c:formatCode>#,##0.0;\(#,##0.0\)</c:formatCode>
                <c:ptCount val="7"/>
                <c:pt idx="0">
                  <c:v>316.40089499999999</c:v>
                </c:pt>
                <c:pt idx="1">
                  <c:v>266.38688400000001</c:v>
                </c:pt>
                <c:pt idx="2">
                  <c:v>268.91883899999999</c:v>
                </c:pt>
                <c:pt idx="3">
                  <c:v>230.59172699999999</c:v>
                </c:pt>
                <c:pt idx="4">
                  <c:v>308.01918599999999</c:v>
                </c:pt>
                <c:pt idx="5">
                  <c:v>404.16555</c:v>
                </c:pt>
                <c:pt idx="6">
                  <c:v>434.84151000000003</c:v>
                </c:pt>
              </c:numCache>
            </c:numRef>
          </c:val>
          <c:extLst>
            <c:ext xmlns:c16="http://schemas.microsoft.com/office/drawing/2014/chart" uri="{C3380CC4-5D6E-409C-BE32-E72D297353CC}">
              <c16:uniqueId val="{00000000-4F14-47AC-AD9E-913B92465CA9}"/>
            </c:ext>
          </c:extLst>
        </c:ser>
        <c:ser>
          <c:idx val="1"/>
          <c:order val="1"/>
          <c:tx>
            <c:strRef>
              <c:f>'2021 AFMR Electricity'!$D$303</c:f>
              <c:strCache>
                <c:ptCount val="1"/>
                <c:pt idx="0">
                  <c:v>Exchange Traded Options</c:v>
                </c:pt>
              </c:strCache>
            </c:strRef>
          </c:tx>
          <c:spPr>
            <a:solidFill>
              <a:srgbClr val="C0504D"/>
            </a:solidFill>
            <a:ln w="25400">
              <a:noFill/>
            </a:ln>
          </c:spPr>
          <c:invertIfNegative val="0"/>
          <c:cat>
            <c:strRef>
              <c:f>'2021 AFMR Electricity'!$B$304:$B$310</c:f>
              <c:strCache>
                <c:ptCount val="7"/>
                <c:pt idx="0">
                  <c:v>2014-15</c:v>
                </c:pt>
                <c:pt idx="1">
                  <c:v>2015-16</c:v>
                </c:pt>
                <c:pt idx="2">
                  <c:v>2016-17</c:v>
                </c:pt>
                <c:pt idx="3">
                  <c:v>2017-18</c:v>
                </c:pt>
                <c:pt idx="4">
                  <c:v>2018-19</c:v>
                </c:pt>
                <c:pt idx="5">
                  <c:v>2019-20</c:v>
                </c:pt>
                <c:pt idx="6">
                  <c:v>2020-21</c:v>
                </c:pt>
              </c:strCache>
            </c:strRef>
          </c:cat>
          <c:val>
            <c:numRef>
              <c:f>'2021 AFMR Electricity'!$D$304:$D$310</c:f>
              <c:numCache>
                <c:formatCode>#,##0.0;\(#,##0.0\)</c:formatCode>
                <c:ptCount val="7"/>
                <c:pt idx="0">
                  <c:v>129.78098399999999</c:v>
                </c:pt>
                <c:pt idx="1">
                  <c:v>122.578608</c:v>
                </c:pt>
                <c:pt idx="2">
                  <c:v>123.488376</c:v>
                </c:pt>
                <c:pt idx="3">
                  <c:v>102.450672</c:v>
                </c:pt>
                <c:pt idx="4">
                  <c:v>168.127512</c:v>
                </c:pt>
                <c:pt idx="5">
                  <c:v>330.20102400000002</c:v>
                </c:pt>
                <c:pt idx="6">
                  <c:v>636.24995999999999</c:v>
                </c:pt>
              </c:numCache>
            </c:numRef>
          </c:val>
          <c:extLst>
            <c:ext xmlns:c16="http://schemas.microsoft.com/office/drawing/2014/chart" uri="{C3380CC4-5D6E-409C-BE32-E72D297353CC}">
              <c16:uniqueId val="{00000001-4F14-47AC-AD9E-913B92465CA9}"/>
            </c:ext>
          </c:extLst>
        </c:ser>
        <c:dLbls>
          <c:showLegendKey val="0"/>
          <c:showVal val="0"/>
          <c:showCatName val="0"/>
          <c:showSerName val="0"/>
          <c:showPercent val="0"/>
          <c:showBubbleSize val="0"/>
        </c:dLbls>
        <c:gapWidth val="150"/>
        <c:overlap val="100"/>
        <c:axId val="469813288"/>
        <c:axId val="469813680"/>
      </c:barChart>
      <c:catAx>
        <c:axId val="469813288"/>
        <c:scaling>
          <c:orientation val="minMax"/>
        </c:scaling>
        <c:delete val="0"/>
        <c:axPos val="b"/>
        <c:numFmt formatCode="General" sourceLinked="0"/>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9813680"/>
        <c:crossesAt val="0"/>
        <c:auto val="1"/>
        <c:lblAlgn val="ctr"/>
        <c:lblOffset val="100"/>
        <c:noMultiLvlLbl val="0"/>
      </c:catAx>
      <c:valAx>
        <c:axId val="469813680"/>
        <c:scaling>
          <c:orientation val="minMax"/>
          <c:min val="0"/>
        </c:scaling>
        <c:delete val="0"/>
        <c:axPos val="l"/>
        <c:majorGridlines>
          <c:spPr>
            <a:ln w="6350">
              <a:solidFill>
                <a:srgbClr val="808080"/>
              </a:solidFill>
            </a:ln>
          </c:spPr>
        </c:majorGridlines>
        <c:title>
          <c:tx>
            <c:rich>
              <a:bodyPr/>
              <a:lstStyle/>
              <a:p>
                <a:pPr>
                  <a:defRPr sz="1000" b="1" i="0" u="none" strike="noStrike" baseline="0">
                    <a:solidFill>
                      <a:srgbClr val="000000"/>
                    </a:solidFill>
                    <a:latin typeface="Calibri"/>
                    <a:ea typeface="Calibri"/>
                    <a:cs typeface="Calibri"/>
                  </a:defRPr>
                </a:pPr>
                <a:r>
                  <a:rPr lang="en-AU"/>
                  <a:t>Million megawatt hours</a:t>
                </a:r>
              </a:p>
            </c:rich>
          </c:tx>
          <c:layout>
            <c:manualLayout>
              <c:xMode val="edge"/>
              <c:yMode val="edge"/>
              <c:x val="2.9462756810571093E-2"/>
              <c:y val="0.25827808949031072"/>
            </c:manualLayout>
          </c:layout>
          <c:overlay val="0"/>
          <c:spPr>
            <a:noFill/>
            <a:ln w="25400">
              <a:noFill/>
            </a:ln>
          </c:spPr>
        </c:title>
        <c:numFmt formatCode="#,##0" sourceLinked="0"/>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9813288"/>
        <c:crosses val="autoZero"/>
        <c:crossBetween val="between"/>
        <c:majorUnit val="50"/>
        <c:minorUnit val="10"/>
      </c:valAx>
      <c:spPr>
        <a:solidFill>
          <a:srgbClr val="FFFFFF"/>
        </a:solidFill>
        <a:ln w="25400">
          <a:noFill/>
        </a:ln>
      </c:spPr>
    </c:plotArea>
    <c:legend>
      <c:legendPos val="b"/>
      <c:overlay val="0"/>
      <c:spPr>
        <a:noFill/>
        <a:ln w="25400">
          <a:noFill/>
        </a:ln>
      </c:spPr>
      <c:txPr>
        <a:bodyPr/>
        <a:lstStyle/>
        <a:p>
          <a:pPr>
            <a:defRPr sz="1000" b="0" i="0" u="none" strike="noStrike" baseline="0">
              <a:solidFill>
                <a:srgbClr val="000000"/>
              </a:solidFill>
              <a:latin typeface="Calibri"/>
              <a:ea typeface="Calibri"/>
              <a:cs typeface="Calibri"/>
            </a:defRPr>
          </a:pPr>
          <a:endParaRPr lang="en-US"/>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a:t>Chart 3: OTC Turnover by Instrument</a:t>
            </a:r>
          </a:p>
        </c:rich>
      </c:tx>
      <c:overlay val="0"/>
      <c:spPr>
        <a:noFill/>
        <a:ln>
          <a:noFill/>
        </a:ln>
        <a:effectLst/>
      </c:spPr>
    </c:title>
    <c:autoTitleDeleted val="0"/>
    <c:plotArea>
      <c:layout>
        <c:manualLayout>
          <c:layoutTarget val="inner"/>
          <c:xMode val="edge"/>
          <c:yMode val="edge"/>
          <c:x val="0.24549483553361801"/>
          <c:y val="0.10219800917624873"/>
          <c:w val="0.50892588675171824"/>
          <c:h val="0.8316591392899475"/>
        </c:manualLayout>
      </c:layout>
      <c:doughnutChart>
        <c:varyColors val="1"/>
        <c:ser>
          <c:idx val="0"/>
          <c:order val="0"/>
          <c:tx>
            <c:strRef>
              <c:f>'2021 AFMR Electricity'!$C$43</c:f>
              <c:strCache>
                <c:ptCount val="1"/>
                <c:pt idx="0">
                  <c:v>2016-17</c:v>
                </c:pt>
              </c:strCache>
            </c:strRef>
          </c:tx>
          <c:spPr>
            <a:ln>
              <a:solidFill>
                <a:schemeClr val="bg1"/>
              </a:solidFill>
            </a:ln>
          </c:spPr>
          <c:dPt>
            <c:idx val="0"/>
            <c:bubble3D val="0"/>
            <c:spPr>
              <a:solidFill>
                <a:schemeClr val="accent1"/>
              </a:solidFill>
              <a:ln>
                <a:solidFill>
                  <a:schemeClr val="bg1"/>
                </a:solidFill>
              </a:ln>
              <a:effectLst/>
            </c:spPr>
            <c:extLst>
              <c:ext xmlns:c16="http://schemas.microsoft.com/office/drawing/2014/chart" uri="{C3380CC4-5D6E-409C-BE32-E72D297353CC}">
                <c16:uniqueId val="{00000001-8A7F-482D-A7C1-4779735A71EE}"/>
              </c:ext>
            </c:extLst>
          </c:dPt>
          <c:dPt>
            <c:idx val="1"/>
            <c:bubble3D val="0"/>
            <c:spPr>
              <a:solidFill>
                <a:schemeClr val="accent2"/>
              </a:solidFill>
              <a:ln>
                <a:solidFill>
                  <a:schemeClr val="bg1"/>
                </a:solidFill>
              </a:ln>
              <a:effectLst/>
            </c:spPr>
            <c:extLst>
              <c:ext xmlns:c16="http://schemas.microsoft.com/office/drawing/2014/chart" uri="{C3380CC4-5D6E-409C-BE32-E72D297353CC}">
                <c16:uniqueId val="{00000003-8A7F-482D-A7C1-4779735A71EE}"/>
              </c:ext>
            </c:extLst>
          </c:dPt>
          <c:dPt>
            <c:idx val="2"/>
            <c:bubble3D val="0"/>
            <c:spPr>
              <a:solidFill>
                <a:schemeClr val="accent3"/>
              </a:solidFill>
              <a:ln>
                <a:solidFill>
                  <a:schemeClr val="bg1"/>
                </a:solidFill>
              </a:ln>
              <a:effectLst/>
            </c:spPr>
            <c:extLst>
              <c:ext xmlns:c16="http://schemas.microsoft.com/office/drawing/2014/chart" uri="{C3380CC4-5D6E-409C-BE32-E72D297353CC}">
                <c16:uniqueId val="{00000005-8A7F-482D-A7C1-4779735A71EE}"/>
              </c:ext>
            </c:extLst>
          </c:dPt>
          <c:dPt>
            <c:idx val="3"/>
            <c:bubble3D val="0"/>
            <c:spPr>
              <a:solidFill>
                <a:srgbClr val="FFCC29"/>
              </a:solidFill>
              <a:ln>
                <a:solidFill>
                  <a:schemeClr val="bg1"/>
                </a:solidFill>
              </a:ln>
              <a:effectLst/>
            </c:spPr>
            <c:extLst>
              <c:ext xmlns:c16="http://schemas.microsoft.com/office/drawing/2014/chart" uri="{C3380CC4-5D6E-409C-BE32-E72D297353CC}">
                <c16:uniqueId val="{00000007-8A7F-482D-A7C1-4779735A71EE}"/>
              </c:ext>
            </c:extLst>
          </c:dPt>
          <c:dLbls>
            <c:dLbl>
              <c:idx val="0"/>
              <c:layout>
                <c:manualLayout>
                  <c:x val="-3.3189676290463689E-2"/>
                  <c:y val="7.2267368779244815E-3"/>
                </c:manualLayout>
              </c:layout>
              <c:showLegendKey val="0"/>
              <c:showVal val="0"/>
              <c:showCatName val="0"/>
              <c:showSerName val="1"/>
              <c:showPercent val="1"/>
              <c:showBubbleSize val="0"/>
              <c:extLst>
                <c:ext xmlns:c15="http://schemas.microsoft.com/office/drawing/2012/chart" uri="{CE6537A1-D6FC-4f65-9D91-7224C49458BB}"/>
                <c:ext xmlns:c16="http://schemas.microsoft.com/office/drawing/2014/chart" uri="{C3380CC4-5D6E-409C-BE32-E72D297353CC}">
                  <c16:uniqueId val="{00000001-8A7F-482D-A7C1-4779735A71EE}"/>
                </c:ext>
              </c:extLst>
            </c:dLbl>
            <c:spPr>
              <a:noFill/>
              <a:ln>
                <a:noFill/>
              </a:ln>
              <a:effectLst/>
            </c:spPr>
            <c:txPr>
              <a:bodyPr wrap="square" lIns="38100" tIns="19050" rIns="38100" bIns="19050" anchor="ctr">
                <a:spAutoFit/>
              </a:bodyPr>
              <a:lstStyle/>
              <a:p>
                <a:pPr>
                  <a:defRPr sz="800" b="0">
                    <a:solidFill>
                      <a:schemeClr val="tx1"/>
                    </a:solidFil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'2021 AFMR Electricity'!$B$44:$B$47</c:f>
              <c:strCache>
                <c:ptCount val="4"/>
                <c:pt idx="0">
                  <c:v>Swaps</c:v>
                </c:pt>
                <c:pt idx="1">
                  <c:v>Caps</c:v>
                </c:pt>
                <c:pt idx="2">
                  <c:v>Swaptions</c:v>
                </c:pt>
                <c:pt idx="3">
                  <c:v>Collars / Asian and Other Options</c:v>
                </c:pt>
              </c:strCache>
            </c:strRef>
          </c:cat>
          <c:val>
            <c:numRef>
              <c:f>'2021 AFMR Electricity'!$C$44:$C$47</c:f>
              <c:numCache>
                <c:formatCode>_(* #,##0.0_);_(* \(#,##0.0\);_(* "-"??_);_(@_)</c:formatCode>
                <c:ptCount val="4"/>
                <c:pt idx="0">
                  <c:v>92.069268484849516</c:v>
                </c:pt>
                <c:pt idx="1">
                  <c:v>19.437804</c:v>
                </c:pt>
                <c:pt idx="2">
                  <c:v>3.66656</c:v>
                </c:pt>
                <c:pt idx="3">
                  <c:v>3.5842000000000001</c:v>
                </c:pt>
              </c:numCache>
            </c:numRef>
          </c:val>
          <c:extLst>
            <c:ext xmlns:c16="http://schemas.microsoft.com/office/drawing/2014/chart" uri="{C3380CC4-5D6E-409C-BE32-E72D297353CC}">
              <c16:uniqueId val="{00000008-8A7F-482D-A7C1-4779735A71EE}"/>
            </c:ext>
          </c:extLst>
        </c:ser>
        <c:ser>
          <c:idx val="1"/>
          <c:order val="1"/>
          <c:tx>
            <c:strRef>
              <c:f>'2021 AFMR Electricity'!$D$43</c:f>
              <c:strCache>
                <c:ptCount val="1"/>
                <c:pt idx="0">
                  <c:v>2017-18</c:v>
                </c:pt>
              </c:strCache>
            </c:strRef>
          </c:tx>
          <c:dPt>
            <c:idx val="0"/>
            <c:bubble3D val="0"/>
            <c:spPr>
              <a:solidFill>
                <a:schemeClr val="accent1"/>
              </a:solidFill>
              <a:ln>
                <a:noFill/>
              </a:ln>
              <a:effectLst/>
            </c:spPr>
            <c:extLst>
              <c:ext xmlns:c16="http://schemas.microsoft.com/office/drawing/2014/chart" uri="{C3380CC4-5D6E-409C-BE32-E72D297353CC}">
                <c16:uniqueId val="{0000000A-8A7F-482D-A7C1-4779735A71EE}"/>
              </c:ext>
            </c:extLst>
          </c:dPt>
          <c:dPt>
            <c:idx val="1"/>
            <c:bubble3D val="0"/>
            <c:spPr>
              <a:solidFill>
                <a:schemeClr val="accent2"/>
              </a:solidFill>
              <a:ln>
                <a:noFill/>
              </a:ln>
              <a:effectLst/>
            </c:spPr>
            <c:extLst>
              <c:ext xmlns:c16="http://schemas.microsoft.com/office/drawing/2014/chart" uri="{C3380CC4-5D6E-409C-BE32-E72D297353CC}">
                <c16:uniqueId val="{0000000C-8A7F-482D-A7C1-4779735A71EE}"/>
              </c:ext>
            </c:extLst>
          </c:dPt>
          <c:dPt>
            <c:idx val="2"/>
            <c:bubble3D val="0"/>
            <c:spPr>
              <a:solidFill>
                <a:schemeClr val="accent3"/>
              </a:solidFill>
              <a:ln>
                <a:noFill/>
              </a:ln>
              <a:effectLst/>
            </c:spPr>
            <c:extLst>
              <c:ext xmlns:c16="http://schemas.microsoft.com/office/drawing/2014/chart" uri="{C3380CC4-5D6E-409C-BE32-E72D297353CC}">
                <c16:uniqueId val="{0000000E-8A7F-482D-A7C1-4779735A71EE}"/>
              </c:ext>
            </c:extLst>
          </c:dPt>
          <c:dPt>
            <c:idx val="3"/>
            <c:bubble3D val="0"/>
            <c:spPr>
              <a:solidFill>
                <a:srgbClr val="FFC000"/>
              </a:solidFill>
              <a:ln>
                <a:noFill/>
              </a:ln>
              <a:effectLst/>
            </c:spPr>
            <c:extLst>
              <c:ext xmlns:c16="http://schemas.microsoft.com/office/drawing/2014/chart" uri="{C3380CC4-5D6E-409C-BE32-E72D297353CC}">
                <c16:uniqueId val="{00000010-8A7F-482D-A7C1-4779735A71EE}"/>
              </c:ext>
            </c:extLst>
          </c:dPt>
          <c:dLbls>
            <c:dLbl>
              <c:idx val="0"/>
              <c:layout>
                <c:manualLayout>
                  <c:x val="-3.9723534558180312E-2"/>
                  <c:y val="-1.1814596089568942E-4"/>
                </c:manualLayout>
              </c:layout>
              <c:showLegendKey val="0"/>
              <c:showVal val="0"/>
              <c:showCatName val="0"/>
              <c:showSerName val="1"/>
              <c:showPercent val="1"/>
              <c:showBubbleSize val="0"/>
              <c:extLst>
                <c:ext xmlns:c15="http://schemas.microsoft.com/office/drawing/2012/chart" uri="{CE6537A1-D6FC-4f65-9D91-7224C49458BB}"/>
                <c:ext xmlns:c16="http://schemas.microsoft.com/office/drawing/2014/chart" uri="{C3380CC4-5D6E-409C-BE32-E72D297353CC}">
                  <c16:uniqueId val="{0000000A-8A7F-482D-A7C1-4779735A71EE}"/>
                </c:ext>
              </c:extLst>
            </c:dLbl>
            <c:spPr>
              <a:noFill/>
              <a:ln>
                <a:noFill/>
              </a:ln>
              <a:effectLst/>
            </c:spPr>
            <c:txPr>
              <a:bodyPr wrap="square" lIns="38100" tIns="19050" rIns="38100" bIns="19050" anchor="ctr">
                <a:spAutoFit/>
              </a:bodyPr>
              <a:lstStyle/>
              <a:p>
                <a:pPr>
                  <a:defRPr sz="800">
                    <a:solidFill>
                      <a:schemeClr val="bg1"/>
                    </a:solidFil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'2021 AFMR Electricity'!$B$44:$B$47</c:f>
              <c:strCache>
                <c:ptCount val="4"/>
                <c:pt idx="0">
                  <c:v>Swaps</c:v>
                </c:pt>
                <c:pt idx="1">
                  <c:v>Caps</c:v>
                </c:pt>
                <c:pt idx="2">
                  <c:v>Swaptions</c:v>
                </c:pt>
                <c:pt idx="3">
                  <c:v>Collars / Asian and Other Options</c:v>
                </c:pt>
              </c:strCache>
            </c:strRef>
          </c:cat>
          <c:val>
            <c:numRef>
              <c:f>'2021 AFMR Electricity'!$D$44:$D$47</c:f>
              <c:numCache>
                <c:formatCode>_(* #,##0.0_);_(* \(#,##0.0\);_(* "-"??_);_(@_)</c:formatCode>
                <c:ptCount val="4"/>
                <c:pt idx="0">
                  <c:v>92.097899361767915</c:v>
                </c:pt>
                <c:pt idx="1">
                  <c:v>10.76662499999787</c:v>
                </c:pt>
                <c:pt idx="2">
                  <c:v>2.15442</c:v>
                </c:pt>
                <c:pt idx="3">
                  <c:v>3.7114680000000004</c:v>
                </c:pt>
              </c:numCache>
            </c:numRef>
          </c:val>
          <c:extLst>
            <c:ext xmlns:c16="http://schemas.microsoft.com/office/drawing/2014/chart" uri="{C3380CC4-5D6E-409C-BE32-E72D297353CC}">
              <c16:uniqueId val="{00000011-8A7F-482D-A7C1-4779735A71EE}"/>
            </c:ext>
          </c:extLst>
        </c:ser>
        <c:ser>
          <c:idx val="2"/>
          <c:order val="2"/>
          <c:tx>
            <c:strRef>
              <c:f>'2021 AFMR Electricity'!$E$43</c:f>
              <c:strCache>
                <c:ptCount val="1"/>
                <c:pt idx="0">
                  <c:v>2018-19</c:v>
                </c:pt>
              </c:strCache>
            </c:strRef>
          </c:tx>
          <c:spPr>
            <a:ln w="19050">
              <a:solidFill>
                <a:schemeClr val="bg1"/>
              </a:solidFill>
            </a:ln>
          </c:spPr>
          <c:dPt>
            <c:idx val="0"/>
            <c:bubble3D val="0"/>
            <c:spPr>
              <a:solidFill>
                <a:schemeClr val="accent1"/>
              </a:solidFill>
              <a:ln w="19050">
                <a:solidFill>
                  <a:schemeClr val="bg1"/>
                </a:solidFill>
              </a:ln>
              <a:effectLst/>
            </c:spPr>
            <c:extLst>
              <c:ext xmlns:c16="http://schemas.microsoft.com/office/drawing/2014/chart" uri="{C3380CC4-5D6E-409C-BE32-E72D297353CC}">
                <c16:uniqueId val="{00000013-8A7F-482D-A7C1-4779735A71EE}"/>
              </c:ext>
            </c:extLst>
          </c:dPt>
          <c:dPt>
            <c:idx val="1"/>
            <c:bubble3D val="0"/>
            <c:spPr>
              <a:solidFill>
                <a:schemeClr val="accent2"/>
              </a:solidFill>
              <a:ln w="19050">
                <a:solidFill>
                  <a:schemeClr val="bg1"/>
                </a:solidFill>
              </a:ln>
              <a:effectLst/>
            </c:spPr>
            <c:extLst>
              <c:ext xmlns:c16="http://schemas.microsoft.com/office/drawing/2014/chart" uri="{C3380CC4-5D6E-409C-BE32-E72D297353CC}">
                <c16:uniqueId val="{00000015-8A7F-482D-A7C1-4779735A71EE}"/>
              </c:ext>
            </c:extLst>
          </c:dPt>
          <c:dPt>
            <c:idx val="2"/>
            <c:bubble3D val="0"/>
            <c:spPr>
              <a:solidFill>
                <a:schemeClr val="accent3"/>
              </a:solidFill>
              <a:ln w="19050">
                <a:solidFill>
                  <a:schemeClr val="bg1"/>
                </a:solidFill>
              </a:ln>
              <a:effectLst/>
            </c:spPr>
            <c:extLst>
              <c:ext xmlns:c16="http://schemas.microsoft.com/office/drawing/2014/chart" uri="{C3380CC4-5D6E-409C-BE32-E72D297353CC}">
                <c16:uniqueId val="{00000017-8A7F-482D-A7C1-4779735A71EE}"/>
              </c:ext>
            </c:extLst>
          </c:dPt>
          <c:dPt>
            <c:idx val="3"/>
            <c:bubble3D val="0"/>
            <c:spPr>
              <a:solidFill>
                <a:srgbClr val="FFC000"/>
              </a:solidFill>
              <a:ln w="19050">
                <a:solidFill>
                  <a:schemeClr val="bg1"/>
                </a:solidFill>
              </a:ln>
              <a:effectLst/>
            </c:spPr>
            <c:extLst>
              <c:ext xmlns:c16="http://schemas.microsoft.com/office/drawing/2014/chart" uri="{C3380CC4-5D6E-409C-BE32-E72D297353CC}">
                <c16:uniqueId val="{00000019-8A7F-482D-A7C1-4779735A71EE}"/>
              </c:ext>
            </c:extLst>
          </c:dPt>
          <c:dLbls>
            <c:dLbl>
              <c:idx val="0"/>
              <c:layout>
                <c:manualLayout>
                  <c:x val="-5.5190726159230097E-2"/>
                  <c:y val="1.0702364864478286E-2"/>
                </c:manualLayout>
              </c:layout>
              <c:showLegendKey val="0"/>
              <c:showVal val="0"/>
              <c:showCatName val="0"/>
              <c:showSerName val="1"/>
              <c:showPercent val="1"/>
              <c:showBubbleSize val="0"/>
              <c:extLst>
                <c:ext xmlns:c15="http://schemas.microsoft.com/office/drawing/2012/chart" uri="{CE6537A1-D6FC-4f65-9D91-7224C49458BB}"/>
                <c:ext xmlns:c16="http://schemas.microsoft.com/office/drawing/2014/chart" uri="{C3380CC4-5D6E-409C-BE32-E72D297353CC}">
                  <c16:uniqueId val="{00000013-8A7F-482D-A7C1-4779735A71EE}"/>
                </c:ext>
              </c:extLst>
            </c:dLbl>
            <c:dLbl>
              <c:idx val="2"/>
              <c:layout>
                <c:manualLayout>
                  <c:x val="4.4444444444444444E-3"/>
                  <c:y val="1.08401053168866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8A7F-482D-A7C1-4779735A71EE}"/>
                </c:ext>
              </c:extLst>
            </c:dLbl>
            <c:dLbl>
              <c:idx val="3"/>
              <c:layout>
                <c:manualLayout>
                  <c:x val="0"/>
                  <c:y val="-1.084010531688672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8A7F-482D-A7C1-4779735A71EE}"/>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'2021 AFMR Electricity'!$B$44:$B$47</c:f>
              <c:strCache>
                <c:ptCount val="4"/>
                <c:pt idx="0">
                  <c:v>Swaps</c:v>
                </c:pt>
                <c:pt idx="1">
                  <c:v>Caps</c:v>
                </c:pt>
                <c:pt idx="2">
                  <c:v>Swaptions</c:v>
                </c:pt>
                <c:pt idx="3">
                  <c:v>Collars / Asian and Other Options</c:v>
                </c:pt>
              </c:strCache>
            </c:strRef>
          </c:cat>
          <c:val>
            <c:numRef>
              <c:f>'2021 AFMR Electricity'!$E$44:$E$47</c:f>
              <c:numCache>
                <c:formatCode>_(* #,##0.0_);_(* \(#,##0.0\);_(* "-"??_);_(@_)</c:formatCode>
                <c:ptCount val="4"/>
                <c:pt idx="0">
                  <c:v>90.346138552499255</c:v>
                </c:pt>
                <c:pt idx="1">
                  <c:v>13.792965999998019</c:v>
                </c:pt>
                <c:pt idx="2">
                  <c:v>2.1728232000000003</c:v>
                </c:pt>
                <c:pt idx="3">
                  <c:v>1.5375779999999999</c:v>
                </c:pt>
              </c:numCache>
            </c:numRef>
          </c:val>
          <c:extLst>
            <c:ext xmlns:c16="http://schemas.microsoft.com/office/drawing/2014/chart" uri="{C3380CC4-5D6E-409C-BE32-E72D297353CC}">
              <c16:uniqueId val="{0000001A-8A7F-482D-A7C1-4779735A71EE}"/>
            </c:ext>
          </c:extLst>
        </c:ser>
        <c:ser>
          <c:idx val="3"/>
          <c:order val="3"/>
          <c:tx>
            <c:strRef>
              <c:f>'2021 AFMR Electricity'!$F$43</c:f>
              <c:strCache>
                <c:ptCount val="1"/>
                <c:pt idx="0">
                  <c:v>2019-20</c:v>
                </c:pt>
              </c:strCache>
            </c:strRef>
          </c:tx>
          <c:spPr>
            <a:ln>
              <a:solidFill>
                <a:schemeClr val="bg1"/>
              </a:solidFill>
            </a:ln>
          </c:spPr>
          <c:dPt>
            <c:idx val="0"/>
            <c:bubble3D val="0"/>
            <c:spPr>
              <a:solidFill>
                <a:schemeClr val="accent1"/>
              </a:solidFill>
              <a:ln w="12700">
                <a:solidFill>
                  <a:schemeClr val="bg1"/>
                </a:solidFill>
              </a:ln>
              <a:effectLst/>
            </c:spPr>
            <c:extLst>
              <c:ext xmlns:c16="http://schemas.microsoft.com/office/drawing/2014/chart" uri="{C3380CC4-5D6E-409C-BE32-E72D297353CC}">
                <c16:uniqueId val="{0000001C-8A7F-482D-A7C1-4779735A71EE}"/>
              </c:ext>
            </c:extLst>
          </c:dPt>
          <c:dPt>
            <c:idx val="1"/>
            <c:bubble3D val="0"/>
            <c:spPr>
              <a:solidFill>
                <a:schemeClr val="accent2"/>
              </a:solidFill>
              <a:ln>
                <a:solidFill>
                  <a:schemeClr val="bg1"/>
                </a:solidFill>
              </a:ln>
              <a:effectLst/>
            </c:spPr>
            <c:extLst>
              <c:ext xmlns:c16="http://schemas.microsoft.com/office/drawing/2014/chart" uri="{C3380CC4-5D6E-409C-BE32-E72D297353CC}">
                <c16:uniqueId val="{0000001E-8A7F-482D-A7C1-4779735A71EE}"/>
              </c:ext>
            </c:extLst>
          </c:dPt>
          <c:dPt>
            <c:idx val="2"/>
            <c:bubble3D val="0"/>
            <c:spPr>
              <a:solidFill>
                <a:schemeClr val="accent3"/>
              </a:solidFill>
              <a:ln>
                <a:solidFill>
                  <a:schemeClr val="bg1"/>
                </a:solidFill>
              </a:ln>
              <a:effectLst/>
            </c:spPr>
            <c:extLst>
              <c:ext xmlns:c16="http://schemas.microsoft.com/office/drawing/2014/chart" uri="{C3380CC4-5D6E-409C-BE32-E72D297353CC}">
                <c16:uniqueId val="{00000020-8A7F-482D-A7C1-4779735A71EE}"/>
              </c:ext>
            </c:extLst>
          </c:dPt>
          <c:dPt>
            <c:idx val="3"/>
            <c:bubble3D val="0"/>
            <c:spPr>
              <a:solidFill>
                <a:srgbClr val="FFC000"/>
              </a:solidFill>
              <a:ln>
                <a:solidFill>
                  <a:schemeClr val="bg1"/>
                </a:solidFill>
              </a:ln>
              <a:effectLst/>
            </c:spPr>
            <c:extLst>
              <c:ext xmlns:c16="http://schemas.microsoft.com/office/drawing/2014/chart" uri="{C3380CC4-5D6E-409C-BE32-E72D297353CC}">
                <c16:uniqueId val="{00000022-8A7F-482D-A7C1-4779735A71EE}"/>
              </c:ext>
            </c:extLst>
          </c:dPt>
          <c:dLbls>
            <c:dLbl>
              <c:idx val="0"/>
              <c:layout>
                <c:manualLayout>
                  <c:x val="-0.13279160104986876"/>
                  <c:y val="8.681925899311034E-2"/>
                </c:manualLayout>
              </c:layout>
              <c:showLegendKey val="0"/>
              <c:showVal val="0"/>
              <c:showCatName val="0"/>
              <c:showSerName val="1"/>
              <c:showPercent val="1"/>
              <c:showBubbleSize val="0"/>
              <c:extLst>
                <c:ext xmlns:c15="http://schemas.microsoft.com/office/drawing/2012/chart" uri="{CE6537A1-D6FC-4f65-9D91-7224C49458BB}"/>
                <c:ext xmlns:c16="http://schemas.microsoft.com/office/drawing/2014/chart" uri="{C3380CC4-5D6E-409C-BE32-E72D297353CC}">
                  <c16:uniqueId val="{0000001C-8A7F-482D-A7C1-4779735A71EE}"/>
                </c:ext>
              </c:extLst>
            </c:dLbl>
            <c:spPr>
              <a:noFill/>
              <a:ln>
                <a:noFill/>
              </a:ln>
              <a:effectLst/>
            </c:spPr>
            <c:txPr>
              <a:bodyPr wrap="square" lIns="38100" tIns="19050" rIns="38100" bIns="19050" anchor="ctr">
                <a:spAutoFit/>
              </a:bodyPr>
              <a:lstStyle/>
              <a:p>
                <a:pPr>
                  <a:defRPr sz="800">
                    <a:solidFill>
                      <a:schemeClr val="bg1"/>
                    </a:solidFil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'2021 AFMR Electricity'!$B$44:$B$47</c:f>
              <c:strCache>
                <c:ptCount val="4"/>
                <c:pt idx="0">
                  <c:v>Swaps</c:v>
                </c:pt>
                <c:pt idx="1">
                  <c:v>Caps</c:v>
                </c:pt>
                <c:pt idx="2">
                  <c:v>Swaptions</c:v>
                </c:pt>
                <c:pt idx="3">
                  <c:v>Collars / Asian and Other Options</c:v>
                </c:pt>
              </c:strCache>
            </c:strRef>
          </c:cat>
          <c:val>
            <c:numRef>
              <c:f>'2021 AFMR Electricity'!$F$44:$F$47</c:f>
              <c:numCache>
                <c:formatCode>_(* #,##0.0_);_(* \(#,##0.0\);_(* "-"??_);_(@_)</c:formatCode>
                <c:ptCount val="4"/>
                <c:pt idx="0">
                  <c:v>87.608102259601353</c:v>
                </c:pt>
                <c:pt idx="1">
                  <c:v>23.872659440411322</c:v>
                </c:pt>
                <c:pt idx="2">
                  <c:v>2.9593479999999999</c:v>
                </c:pt>
                <c:pt idx="3">
                  <c:v>3.175392</c:v>
                </c:pt>
              </c:numCache>
            </c:numRef>
          </c:val>
          <c:extLst>
            <c:ext xmlns:c16="http://schemas.microsoft.com/office/drawing/2014/chart" uri="{C3380CC4-5D6E-409C-BE32-E72D297353CC}">
              <c16:uniqueId val="{00000023-8A7F-482D-A7C1-4779735A71EE}"/>
            </c:ext>
          </c:extLst>
        </c:ser>
        <c:ser>
          <c:idx val="4"/>
          <c:order val="4"/>
          <c:tx>
            <c:strRef>
              <c:f>'2021 AFMR Electricity'!$G$43</c:f>
              <c:strCache>
                <c:ptCount val="1"/>
                <c:pt idx="0">
                  <c:v>2020-21</c:v>
                </c:pt>
              </c:strCache>
            </c:strRef>
          </c:tx>
          <c:spPr>
            <a:ln w="12700">
              <a:solidFill>
                <a:schemeClr val="bg1"/>
              </a:solidFill>
            </a:ln>
          </c:spPr>
          <c:dPt>
            <c:idx val="0"/>
            <c:bubble3D val="0"/>
            <c:spPr>
              <a:ln w="12700">
                <a:solidFill>
                  <a:schemeClr val="bg1"/>
                </a:solidFill>
              </a:ln>
              <a:effectLst/>
            </c:spPr>
            <c:extLst>
              <c:ext xmlns:c16="http://schemas.microsoft.com/office/drawing/2014/chart" uri="{C3380CC4-5D6E-409C-BE32-E72D297353CC}">
                <c16:uniqueId val="{00000025-8A7F-482D-A7C1-4779735A71EE}"/>
              </c:ext>
            </c:extLst>
          </c:dPt>
          <c:dPt>
            <c:idx val="1"/>
            <c:bubble3D val="0"/>
            <c:spPr>
              <a:ln w="12700">
                <a:solidFill>
                  <a:schemeClr val="bg1"/>
                </a:solidFill>
              </a:ln>
              <a:effectLst/>
            </c:spPr>
            <c:extLst>
              <c:ext xmlns:c16="http://schemas.microsoft.com/office/drawing/2014/chart" uri="{C3380CC4-5D6E-409C-BE32-E72D297353CC}">
                <c16:uniqueId val="{00000027-8A7F-482D-A7C1-4779735A71EE}"/>
              </c:ext>
            </c:extLst>
          </c:dPt>
          <c:dPt>
            <c:idx val="2"/>
            <c:bubble3D val="0"/>
            <c:spPr>
              <a:ln w="12700">
                <a:solidFill>
                  <a:schemeClr val="bg1"/>
                </a:solidFill>
              </a:ln>
              <a:effectLst/>
            </c:spPr>
            <c:extLst>
              <c:ext xmlns:c16="http://schemas.microsoft.com/office/drawing/2014/chart" uri="{C3380CC4-5D6E-409C-BE32-E72D297353CC}">
                <c16:uniqueId val="{00000029-8A7F-482D-A7C1-4779735A71EE}"/>
              </c:ext>
            </c:extLst>
          </c:dPt>
          <c:dPt>
            <c:idx val="3"/>
            <c:bubble3D val="0"/>
            <c:spPr>
              <a:solidFill>
                <a:srgbClr val="FFC000"/>
              </a:solidFill>
              <a:ln w="12700">
                <a:solidFill>
                  <a:schemeClr val="bg1"/>
                </a:solidFill>
              </a:ln>
              <a:effectLst/>
            </c:spPr>
            <c:extLst>
              <c:ext xmlns:c16="http://schemas.microsoft.com/office/drawing/2014/chart" uri="{C3380CC4-5D6E-409C-BE32-E72D297353CC}">
                <c16:uniqueId val="{0000002B-8A7F-482D-A7C1-4779735A71EE}"/>
              </c:ext>
            </c:extLst>
          </c:dPt>
          <c:dLbls>
            <c:dLbl>
              <c:idx val="0"/>
              <c:layout>
                <c:manualLayout>
                  <c:x val="-0.1459923009623797"/>
                  <c:y val="8.6740590375080528E-2"/>
                </c:manualLayout>
              </c:layout>
              <c:showLegendKey val="0"/>
              <c:showVal val="0"/>
              <c:showCatName val="0"/>
              <c:showSerName val="1"/>
              <c:showPercent val="1"/>
              <c:showBubbleSize val="0"/>
              <c:extLst>
                <c:ext xmlns:c15="http://schemas.microsoft.com/office/drawing/2012/chart" uri="{CE6537A1-D6FC-4f65-9D91-7224C49458BB}"/>
                <c:ext xmlns:c16="http://schemas.microsoft.com/office/drawing/2014/chart" uri="{C3380CC4-5D6E-409C-BE32-E72D297353CC}">
                  <c16:uniqueId val="{00000025-8A7F-482D-A7C1-4779735A71EE}"/>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'2021 AFMR Electricity'!$B$44:$B$47</c:f>
              <c:strCache>
                <c:ptCount val="4"/>
                <c:pt idx="0">
                  <c:v>Swaps</c:v>
                </c:pt>
                <c:pt idx="1">
                  <c:v>Caps</c:v>
                </c:pt>
                <c:pt idx="2">
                  <c:v>Swaptions</c:v>
                </c:pt>
                <c:pt idx="3">
                  <c:v>Collars / Asian and Other Options</c:v>
                </c:pt>
              </c:strCache>
            </c:strRef>
          </c:cat>
          <c:val>
            <c:numRef>
              <c:f>'2021 AFMR Electricity'!$G$44:$G$47</c:f>
              <c:numCache>
                <c:formatCode>_(* #,##0.0_);_(* \(#,##0.0\);_(* "-"??_);_(@_)</c:formatCode>
                <c:ptCount val="4"/>
                <c:pt idx="0">
                  <c:v>66.122756124999995</c:v>
                </c:pt>
                <c:pt idx="1">
                  <c:v>18.2509345</c:v>
                </c:pt>
                <c:pt idx="2">
                  <c:v>0</c:v>
                </c:pt>
                <c:pt idx="3">
                  <c:v>0.59653400000000001</c:v>
                </c:pt>
              </c:numCache>
            </c:numRef>
          </c:val>
          <c:extLst>
            <c:ext xmlns:c16="http://schemas.microsoft.com/office/drawing/2014/chart" uri="{C3380CC4-5D6E-409C-BE32-E72D297353CC}">
              <c16:uniqueId val="{0000002C-8A7F-482D-A7C1-4779735A71EE}"/>
            </c:ext>
          </c:extLst>
        </c:ser>
        <c:dLbls>
          <c:showLegendKey val="0"/>
          <c:showVal val="0"/>
          <c:showCatName val="0"/>
          <c:showSerName val="0"/>
          <c:showPercent val="0"/>
          <c:showBubbleSize val="0"/>
          <c:showLeaderLines val="0"/>
        </c:dLbls>
        <c:firstSliceAng val="0"/>
        <c:holeSize val="11"/>
      </c:doughnut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77668941382327206"/>
          <c:y val="0.20189681926841524"/>
          <c:w val="0.20487419072615923"/>
          <c:h val="0.631888232539321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295275</xdr:rowOff>
    </xdr:from>
    <xdr:ext cx="1419225" cy="1543050"/>
    <xdr:pic>
      <xdr:nvPicPr>
        <xdr:cNvPr id="2" name="Picture 1">
          <a:extLst>
            <a:ext uri="{FF2B5EF4-FFF2-40B4-BE49-F238E27FC236}">
              <a16:creationId xmlns:a16="http://schemas.microsoft.com/office/drawing/2014/main" id="{6F973306-84EB-40D2-833D-E1FA98D437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95275"/>
          <a:ext cx="1419225" cy="1543050"/>
        </a:xfrm>
        <a:prstGeom prst="rect">
          <a:avLst/>
        </a:prstGeom>
      </xdr:spPr>
    </xdr:pic>
    <xdr:clientData/>
  </xdr:oneCellAnchor>
  <xdr:twoCellAnchor>
    <xdr:from>
      <xdr:col>0</xdr:col>
      <xdr:colOff>0</xdr:colOff>
      <xdr:row>1</xdr:row>
      <xdr:rowOff>171449</xdr:rowOff>
    </xdr:from>
    <xdr:to>
      <xdr:col>8</xdr:col>
      <xdr:colOff>303675</xdr:colOff>
      <xdr:row>138</xdr:row>
      <xdr:rowOff>76562</xdr:rowOff>
    </xdr:to>
    <xdr:grpSp>
      <xdr:nvGrpSpPr>
        <xdr:cNvPr id="10" name="Group 9">
          <a:extLst>
            <a:ext uri="{FF2B5EF4-FFF2-40B4-BE49-F238E27FC236}">
              <a16:creationId xmlns:a16="http://schemas.microsoft.com/office/drawing/2014/main" id="{C58BC8F9-E66C-42A0-ACE5-729E360568A9}"/>
            </a:ext>
          </a:extLst>
        </xdr:cNvPr>
        <xdr:cNvGrpSpPr/>
      </xdr:nvGrpSpPr>
      <xdr:grpSpPr>
        <a:xfrm>
          <a:off x="0" y="2493168"/>
          <a:ext cx="8983331" cy="22812738"/>
          <a:chOff x="0" y="2493168"/>
          <a:chExt cx="8983331" cy="22812738"/>
        </a:xfrm>
      </xdr:grpSpPr>
      <xdr:pic>
        <xdr:nvPicPr>
          <xdr:cNvPr id="8" name="Picture 7" descr="Machine generated alternative text:&#10;AFMA Electricity Derivative Turnover Report - Methodology &#10;The AFMA Electricity Derivatives Turnover Report is produced by compiling annual data for &#10;transactions conducted in the Australian market for electricity derivatives.  The data cover both &#10;on-exchange and over-the-counter (OTC) transactions. &#10;Data sources &#10;The data for the over-the-counter (OTC) transactions, which constitute the bulk of the data reported &#10;below, was compiled from a survey of the principal participants in the OTC market. &#10;ASX Limited (ASX) provided data on exchange trade turnover of derivatives. &#10;The Australian Energy Market Operator Ltd (AEMO) provided data on Market Customer Energy.   &#10;14 electricity market participants contributed data for the 2020-21 period.  Previous years’ data has &#10;been determined by reference to historical versions of the Australian Financial Markets Report and &#10;the AFMA Electricity Derivative Turnover Report.  Note that the number and identity of participants &#10;from the Australian Financial Markets Report can change from year to year. &#10;The 14 market participants in the survey for 2020-21 were as follows: &#10;AGL Energy Limited &#10;Alinta &#10;CleanCo Queensland Limited &#10;CS Energy Limited &#10;Energy Australia &#10;ENGIE &#10;Ergon Energy Corporation Limited &#10;ERM Power &#10;Hydro Tasmania &#10;InterGen (Australia) Pty Ltd &#10;Macquarie Group Limited &#10;Origin Energy &#10;Snowy Hydro &#10;Stanwell Corporation Limited &#10; &#10;Coverage &#10;To provide the best possible picture of the state of the Australian electricity derivative markets, the &#10;survey aims to capture the vast majority of activity in each market.  This is achieved in two ways: &#10;1.&#10; &#10;Participants in the survey were selected to ensure that, to the maximum extent possible, all &#10;major OTC participants in that market were included.   &#10;2.&#10; &#10;Provided at least one party to any transaction is a survey participant, it will be captured.  &#10;Although transactions between non-respondents are not captured, their magnitude is &#10;considered not to be significant given the process of participant selection.  Transactions &#10;between survey participants are aggregated separately and double counting is thus avoided. &#10; &#10;">
            <a:extLst>
              <a:ext uri="{FF2B5EF4-FFF2-40B4-BE49-F238E27FC236}">
                <a16:creationId xmlns:a16="http://schemas.microsoft.com/office/drawing/2014/main" id="{D1494D24-9C9C-433B-81C9-EE50C385F86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6089" b="11367"/>
          <a:stretch/>
        </xdr:blipFill>
        <xdr:spPr bwMode="auto">
          <a:xfrm>
            <a:off x="0" y="2493168"/>
            <a:ext cx="8983331" cy="1073943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descr="Machine generated alternative text:&#10;Definitions of instruments &#10;Swaps&#10;: The exchange of the difference between a fixed price per megawatt hour (MWh) of electric &#10;energy and a variable price that is referenced to the pool price, as determined by the market operator, &#10;in a stated reference node &#10;Caps&#10;: A series of options which places a ceiling on the pool price for electricity.  The seller compensates &#10;the buyer, on the prescribed reference dates, if the pool price is greater than the strike rate. &#10;Swaptions&#10;:  The buyer of a call (put) swaption has the right, but not the obligation, to buy (sell) a swap &#10;on a future date at a predetermined fixed price.  The fixed price of the swap is the strike price of the &#10;swaption &#10;Collars and Asian Options&#10;: A series of options with a floating strike price which is determined according &#10;to the unweighted arithmetic mean of the relevant price for each calculation period between 0000 &#10;and 2400 in the calendar month, that is the calendar month in which the last calculation period with &#10;respect to the settlement date falls. &#10;Other options&#10;: All other options not included in the above definitions. &#10; &#10;Qualitative data &#10;In order to obtain additional information about non-regular hedging instruments, participants were &#10;asked to provide further information as to the types of instruments used: &#10;·&#10; &#10;For any data that appears in the “Collars / Asian and Other Options” category &#10;·&#10; &#10;For any other instruments employed that hedge forward electricity price risk that cannot be &#10;included in any other category, such as weather derivatives. &#10;The results of this qualitative survey appear in the Summary of Results tab. &#10; &#10; &#10; &#10; &#10;">
            <a:extLst>
              <a:ext uri="{FF2B5EF4-FFF2-40B4-BE49-F238E27FC236}">
                <a16:creationId xmlns:a16="http://schemas.microsoft.com/office/drawing/2014/main" id="{EDF9AB41-7B05-46E8-8007-594A31395675}"/>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6024"/>
          <a:stretch/>
        </xdr:blipFill>
        <xdr:spPr bwMode="auto">
          <a:xfrm>
            <a:off x="0" y="13084969"/>
            <a:ext cx="8983331" cy="122209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295275</xdr:rowOff>
    </xdr:from>
    <xdr:to>
      <xdr:col>0</xdr:col>
      <xdr:colOff>1581150</xdr:colOff>
      <xdr:row>0</xdr:row>
      <xdr:rowOff>1838325</xdr:rowOff>
    </xdr:to>
    <xdr:pic>
      <xdr:nvPicPr>
        <xdr:cNvPr id="2" name="Picture 1">
          <a:extLst>
            <a:ext uri="{FF2B5EF4-FFF2-40B4-BE49-F238E27FC236}">
              <a16:creationId xmlns:a16="http://schemas.microsoft.com/office/drawing/2014/main" id="{15B40E31-03D7-42FF-9FCE-28A97E3F6B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95275"/>
          <a:ext cx="1419225" cy="1543050"/>
        </a:xfrm>
        <a:prstGeom prst="rect">
          <a:avLst/>
        </a:prstGeom>
      </xdr:spPr>
    </xdr:pic>
    <xdr:clientData/>
  </xdr:twoCellAnchor>
  <xdr:twoCellAnchor editAs="oneCell">
    <xdr:from>
      <xdr:col>0</xdr:col>
      <xdr:colOff>142875</xdr:colOff>
      <xdr:row>1</xdr:row>
      <xdr:rowOff>0</xdr:rowOff>
    </xdr:from>
    <xdr:to>
      <xdr:col>9</xdr:col>
      <xdr:colOff>144181</xdr:colOff>
      <xdr:row>37</xdr:row>
      <xdr:rowOff>77120</xdr:rowOff>
    </xdr:to>
    <xdr:pic>
      <xdr:nvPicPr>
        <xdr:cNvPr id="3" name="Picture 2">
          <a:extLst>
            <a:ext uri="{FF2B5EF4-FFF2-40B4-BE49-F238E27FC236}">
              <a16:creationId xmlns:a16="http://schemas.microsoft.com/office/drawing/2014/main" id="{B54581B8-E815-4FE7-9DDA-7D32B02DF1CA}"/>
            </a:ext>
          </a:extLst>
        </xdr:cNvPr>
        <xdr:cNvPicPr>
          <a:picLocks noChangeAspect="1"/>
        </xdr:cNvPicPr>
      </xdr:nvPicPr>
      <xdr:blipFill>
        <a:blip xmlns:r="http://schemas.openxmlformats.org/officeDocument/2006/relationships" r:embed="rId2"/>
        <a:stretch>
          <a:fillRect/>
        </a:stretch>
      </xdr:blipFill>
      <xdr:spPr>
        <a:xfrm>
          <a:off x="142875" y="2324100"/>
          <a:ext cx="9354856" cy="6592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466725</xdr:colOff>
      <xdr:row>0</xdr:row>
      <xdr:rowOff>47625</xdr:rowOff>
    </xdr:from>
    <xdr:to>
      <xdr:col>12</xdr:col>
      <xdr:colOff>1106581</xdr:colOff>
      <xdr:row>16</xdr:row>
      <xdr:rowOff>122145</xdr:rowOff>
    </xdr:to>
    <xdr:graphicFrame macro="">
      <xdr:nvGraphicFramePr>
        <xdr:cNvPr id="2" name="Chart 1">
          <a:extLst>
            <a:ext uri="{FF2B5EF4-FFF2-40B4-BE49-F238E27FC236}">
              <a16:creationId xmlns:a16="http://schemas.microsoft.com/office/drawing/2014/main" id="{B62415BD-389F-4FF2-8F5D-6EC4B5BDF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466725</xdr:colOff>
      <xdr:row>16</xdr:row>
      <xdr:rowOff>85725</xdr:rowOff>
    </xdr:from>
    <xdr:to>
      <xdr:col>12</xdr:col>
      <xdr:colOff>1104900</xdr:colOff>
      <xdr:row>35</xdr:row>
      <xdr:rowOff>0</xdr:rowOff>
    </xdr:to>
    <xdr:graphicFrame macro="">
      <xdr:nvGraphicFramePr>
        <xdr:cNvPr id="3" name="Chart 2">
          <a:extLst>
            <a:ext uri="{FF2B5EF4-FFF2-40B4-BE49-F238E27FC236}">
              <a16:creationId xmlns:a16="http://schemas.microsoft.com/office/drawing/2014/main" id="{538CB2DE-9DA1-438E-95C2-AF60F4009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476251</xdr:colOff>
      <xdr:row>58</xdr:row>
      <xdr:rowOff>66675</xdr:rowOff>
    </xdr:from>
    <xdr:to>
      <xdr:col>12</xdr:col>
      <xdr:colOff>1104901</xdr:colOff>
      <xdr:row>82</xdr:row>
      <xdr:rowOff>66675</xdr:rowOff>
    </xdr:to>
    <xdr:graphicFrame macro="">
      <xdr:nvGraphicFramePr>
        <xdr:cNvPr id="4" name="Chart 3">
          <a:extLst>
            <a:ext uri="{FF2B5EF4-FFF2-40B4-BE49-F238E27FC236}">
              <a16:creationId xmlns:a16="http://schemas.microsoft.com/office/drawing/2014/main" id="{BDBC923A-F4DA-4BF6-A909-0C03B0B37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476251</xdr:colOff>
      <xdr:row>34</xdr:row>
      <xdr:rowOff>114300</xdr:rowOff>
    </xdr:from>
    <xdr:to>
      <xdr:col>12</xdr:col>
      <xdr:colOff>1104901</xdr:colOff>
      <xdr:row>58</xdr:row>
      <xdr:rowOff>57151</xdr:rowOff>
    </xdr:to>
    <xdr:graphicFrame macro="">
      <xdr:nvGraphicFramePr>
        <xdr:cNvPr id="5" name="Chart 4">
          <a:extLst>
            <a:ext uri="{FF2B5EF4-FFF2-40B4-BE49-F238E27FC236}">
              <a16:creationId xmlns:a16="http://schemas.microsoft.com/office/drawing/2014/main" id="{E6EB98C5-C18A-4797-8AA7-9BE26E769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afmafile\AFMA\Policy%20Secretariat\Publications\Australian%20Financial%20Markets%20Report\2018\2018%20Electricity%20data%20turnover%20survey\4%20-%20Data%20collection%20and%20compilation\Data%20-%20returned%20spreadsheets\AFMA%20Survey%20EA%20-%20Completed.xlsx?92B5BE76" TargetMode="External"/><Relationship Id="rId1" Type="http://schemas.openxmlformats.org/officeDocument/2006/relationships/externalLinkPath" Target="file:///\\92B5BE76\AFMA%20Survey%20EA%20-%20Completed.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AFMA/Policy%20Secretariat/Publications/Australian%20Financial%20Markets%20Report/2021/2021%20Electricity%20Data%20Turnover%20Survey/3%20-%20Data%20collection%20and%20compilation/Data%20compilation%20and%20checking/2021%20Electricity%20Compilation%20draft.xlsm?BB4971A3" TargetMode="External"/><Relationship Id="rId1" Type="http://schemas.openxmlformats.org/officeDocument/2006/relationships/externalLinkPath" Target="file:///\\BB4971A3\2021%20Electricity%20Compilation%20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parison"/>
      <sheetName val="FY17-18"/>
      <sheetName val="FY16-17"/>
    </sheetNames>
    <sheetDataSet>
      <sheetData sheetId="0"/>
      <sheetData sheetId="1">
        <row r="1">
          <cell r="C1" t="str">
            <v>EnergyAustralia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port Output"/>
      <sheetName val="Total"/>
      <sheetName val="Electricity Trading Concentrati"/>
      <sheetName val="AEL Alinta"/>
      <sheetName val="AGL"/>
      <sheetName val="CLEANCO"/>
      <sheetName val="CS Energy"/>
      <sheetName val="Energy Australia"/>
      <sheetName val="Engie"/>
      <sheetName val="ERGON"/>
      <sheetName val="Shell Energy"/>
      <sheetName val="HYDRO TASMANIA"/>
      <sheetName val="Intergen"/>
      <sheetName val="MACQUARIE"/>
      <sheetName val="ORIGIN"/>
      <sheetName val="Snowy Hydro"/>
      <sheetName val="STANWELL"/>
      <sheetName val="WESTPAC-do not use"/>
      <sheetName val="Sheet1"/>
    </sheetNames>
    <sheetDataSet>
      <sheetData sheetId="0" refreshError="1"/>
      <sheetData sheetId="1">
        <row r="39">
          <cell r="D39">
            <v>66122756.125</v>
          </cell>
        </row>
        <row r="40">
          <cell r="D40">
            <v>18250934.5</v>
          </cell>
        </row>
        <row r="41">
          <cell r="D41">
            <v>0</v>
          </cell>
        </row>
        <row r="42">
          <cell r="D42">
            <v>596534</v>
          </cell>
        </row>
        <row r="52">
          <cell r="B52">
            <v>21.905330500000002</v>
          </cell>
          <cell r="C52">
            <v>34.099439875000002</v>
          </cell>
          <cell r="D52">
            <v>7.8184424999999997</v>
          </cell>
          <cell r="E52">
            <v>21.147011750000001</v>
          </cell>
        </row>
        <row r="59">
          <cell r="B59">
            <v>30716769.875</v>
          </cell>
          <cell r="C59">
            <v>35405986.25</v>
          </cell>
          <cell r="D59">
            <v>66122756.125</v>
          </cell>
          <cell r="E59">
            <v>48.4</v>
          </cell>
          <cell r="F59">
            <v>51.6</v>
          </cell>
        </row>
        <row r="64">
          <cell r="B64">
            <v>7643722.5</v>
          </cell>
          <cell r="C64">
            <v>10607212</v>
          </cell>
          <cell r="D64">
            <v>18250934.5</v>
          </cell>
          <cell r="E64">
            <v>69.7</v>
          </cell>
          <cell r="F64">
            <v>30.3</v>
          </cell>
        </row>
        <row r="69">
          <cell r="B69">
            <v>0</v>
          </cell>
          <cell r="C69">
            <v>0</v>
          </cell>
          <cell r="D69">
            <v>0</v>
          </cell>
          <cell r="E69">
            <v>0</v>
          </cell>
          <cell r="F69">
            <v>0</v>
          </cell>
        </row>
        <row r="74">
          <cell r="B74">
            <v>152580</v>
          </cell>
          <cell r="C74">
            <v>443954</v>
          </cell>
          <cell r="D74">
            <v>596534</v>
          </cell>
          <cell r="E74">
            <v>100</v>
          </cell>
          <cell r="F74">
            <v>0</v>
          </cell>
        </row>
        <row r="79">
          <cell r="B79">
            <v>38513072.375</v>
          </cell>
          <cell r="C79">
            <v>46457152.25</v>
          </cell>
          <cell r="D79">
            <v>84970224.625</v>
          </cell>
          <cell r="E79">
            <v>53.2</v>
          </cell>
          <cell r="F79">
            <v>46.8</v>
          </cell>
        </row>
        <row r="87">
          <cell r="B87">
            <v>8083572</v>
          </cell>
          <cell r="C87">
            <v>7840946</v>
          </cell>
          <cell r="D87">
            <v>15924518</v>
          </cell>
          <cell r="E87">
            <v>54.6862036921721</v>
          </cell>
          <cell r="F87">
            <v>45.3137963078279</v>
          </cell>
        </row>
        <row r="92">
          <cell r="B92">
            <v>4002937.5</v>
          </cell>
          <cell r="C92">
            <v>1839726</v>
          </cell>
          <cell r="D92">
            <v>5842663.5</v>
          </cell>
          <cell r="E92">
            <v>69.996498944046181</v>
          </cell>
          <cell r="F92">
            <v>30.003501055953823</v>
          </cell>
        </row>
        <row r="97">
          <cell r="B97">
            <v>0</v>
          </cell>
          <cell r="C97">
            <v>0</v>
          </cell>
          <cell r="D97">
            <v>0</v>
          </cell>
          <cell r="E97">
            <v>0</v>
          </cell>
          <cell r="F97">
            <v>0</v>
          </cell>
        </row>
        <row r="100">
          <cell r="B100">
            <v>22080</v>
          </cell>
          <cell r="C100">
            <v>116069</v>
          </cell>
          <cell r="D100">
            <v>138149</v>
          </cell>
          <cell r="E100">
            <v>100</v>
          </cell>
          <cell r="F100">
            <v>0</v>
          </cell>
        </row>
        <row r="103">
          <cell r="B103">
            <v>12108589.5</v>
          </cell>
          <cell r="C103">
            <v>9796741</v>
          </cell>
          <cell r="D103">
            <v>21905330.5</v>
          </cell>
          <cell r="E103">
            <v>59.331350223673127</v>
          </cell>
          <cell r="F103">
            <v>40.668649776326873</v>
          </cell>
        </row>
        <row r="113">
          <cell r="B113">
            <v>9285131.625</v>
          </cell>
          <cell r="C113">
            <v>17385987.25</v>
          </cell>
          <cell r="D113">
            <v>26671118.875</v>
          </cell>
          <cell r="E113">
            <v>49.016786385999843</v>
          </cell>
          <cell r="F113">
            <v>50.983213614000157</v>
          </cell>
        </row>
        <row r="118">
          <cell r="B118">
            <v>1647120</v>
          </cell>
          <cell r="C118">
            <v>5674423</v>
          </cell>
          <cell r="D118">
            <v>7321543</v>
          </cell>
          <cell r="E118">
            <v>65.910637962425383</v>
          </cell>
          <cell r="F118">
            <v>34.08936203757461</v>
          </cell>
        </row>
        <row r="123">
          <cell r="B123">
            <v>0</v>
          </cell>
          <cell r="C123">
            <v>0</v>
          </cell>
          <cell r="D123">
            <v>0</v>
          </cell>
          <cell r="E123">
            <v>0</v>
          </cell>
          <cell r="F123">
            <v>0</v>
          </cell>
        </row>
        <row r="128">
          <cell r="B128">
            <v>64800</v>
          </cell>
          <cell r="C128">
            <v>41978</v>
          </cell>
          <cell r="D128">
            <v>106778</v>
          </cell>
          <cell r="E128">
            <v>100</v>
          </cell>
          <cell r="F128">
            <v>0</v>
          </cell>
        </row>
        <row r="133">
          <cell r="B133">
            <v>10997051.625</v>
          </cell>
          <cell r="C133">
            <v>23102388.25</v>
          </cell>
          <cell r="D133">
            <v>34099439.875</v>
          </cell>
          <cell r="E133">
            <v>52.57056305588651</v>
          </cell>
          <cell r="F133">
            <v>47.42943694411349</v>
          </cell>
        </row>
        <row r="143">
          <cell r="B143">
            <v>1660437.5</v>
          </cell>
          <cell r="C143">
            <v>2924775</v>
          </cell>
          <cell r="D143">
            <v>4585212.5</v>
          </cell>
          <cell r="E143">
            <v>91.6</v>
          </cell>
          <cell r="F143">
            <v>8.4</v>
          </cell>
        </row>
        <row r="148">
          <cell r="B148">
            <v>969420</v>
          </cell>
          <cell r="C148">
            <v>2137342</v>
          </cell>
          <cell r="D148">
            <v>3106762</v>
          </cell>
          <cell r="E148">
            <v>92.073170432527291</v>
          </cell>
          <cell r="F148">
            <v>7.9268295674726987</v>
          </cell>
        </row>
        <row r="153">
          <cell r="B153">
            <v>0</v>
          </cell>
          <cell r="C153">
            <v>0</v>
          </cell>
          <cell r="D153">
            <v>0</v>
          </cell>
          <cell r="E153">
            <v>0</v>
          </cell>
          <cell r="F153">
            <v>0</v>
          </cell>
        </row>
        <row r="158">
          <cell r="B158">
            <v>65700</v>
          </cell>
          <cell r="C158">
            <v>60768</v>
          </cell>
          <cell r="D158">
            <v>126468</v>
          </cell>
        </row>
        <row r="163">
          <cell r="B163">
            <v>2695557.5</v>
          </cell>
          <cell r="C163">
            <v>5122885</v>
          </cell>
          <cell r="D163">
            <v>7818442.5</v>
          </cell>
          <cell r="E163">
            <v>91.9</v>
          </cell>
          <cell r="F163">
            <v>8.1</v>
          </cell>
        </row>
        <row r="173">
          <cell r="B173">
            <v>11687628.75</v>
          </cell>
          <cell r="C173">
            <v>7254278</v>
          </cell>
          <cell r="D173">
            <v>18941906.75</v>
          </cell>
          <cell r="E173">
            <v>33.799999999999997</v>
          </cell>
          <cell r="F173">
            <v>66.2</v>
          </cell>
        </row>
        <row r="178">
          <cell r="B178">
            <v>1024245</v>
          </cell>
          <cell r="C178">
            <v>955721</v>
          </cell>
          <cell r="D178">
            <v>1979966</v>
          </cell>
          <cell r="E178">
            <v>49.8</v>
          </cell>
          <cell r="F178">
            <v>50.2</v>
          </cell>
        </row>
        <row r="183">
          <cell r="B183">
            <v>0</v>
          </cell>
          <cell r="C183">
            <v>0</v>
          </cell>
          <cell r="D183">
            <v>0</v>
          </cell>
          <cell r="E183">
            <v>0</v>
          </cell>
          <cell r="F183">
            <v>0</v>
          </cell>
        </row>
        <row r="188">
          <cell r="B188">
            <v>0</v>
          </cell>
          <cell r="C188">
            <v>225139</v>
          </cell>
          <cell r="D188">
            <v>225139</v>
          </cell>
          <cell r="E188">
            <v>100</v>
          </cell>
          <cell r="F188">
            <v>0</v>
          </cell>
        </row>
        <row r="193">
          <cell r="B193">
            <v>12711873.75</v>
          </cell>
          <cell r="C193">
            <v>8435138</v>
          </cell>
          <cell r="D193">
            <v>21147011.75</v>
          </cell>
          <cell r="E193">
            <v>35.695755549898415</v>
          </cell>
          <cell r="F193">
            <v>64.304244450101592</v>
          </cell>
        </row>
        <row r="206">
          <cell r="B206">
            <v>434841510</v>
          </cell>
          <cell r="C206">
            <v>636249960</v>
          </cell>
          <cell r="D206">
            <v>1071091470</v>
          </cell>
        </row>
        <row r="221">
          <cell r="B221">
            <v>176400007</v>
          </cell>
        </row>
        <row r="249">
          <cell r="B249">
            <v>19.748980366628661</v>
          </cell>
          <cell r="C249">
            <v>6.7779918180172496</v>
          </cell>
          <cell r="D249">
            <v>26.52697218464591</v>
          </cell>
        </row>
        <row r="258">
          <cell r="B258">
            <v>20.188555276443516</v>
          </cell>
          <cell r="C258">
            <v>6.418652151756941</v>
          </cell>
          <cell r="D258">
            <v>26.607207428200457</v>
          </cell>
        </row>
        <row r="267">
          <cell r="B267">
            <v>0</v>
          </cell>
          <cell r="C267">
            <v>0</v>
          </cell>
          <cell r="D267">
            <v>0</v>
          </cell>
        </row>
        <row r="276">
          <cell r="B276">
            <v>14.161808044470222</v>
          </cell>
          <cell r="C276">
            <v>9.052292073880114</v>
          </cell>
          <cell r="D276">
            <v>23.214100118350338</v>
          </cell>
        </row>
        <row r="285">
          <cell r="B285">
            <v>19.804172813789357</v>
          </cell>
          <cell r="C285">
            <v>6.7167752294264336</v>
          </cell>
          <cell r="D285">
            <v>26.520948043215789</v>
          </cell>
        </row>
      </sheetData>
      <sheetData sheetId="2">
        <row r="22">
          <cell r="D22">
            <v>18.297538424331311</v>
          </cell>
          <cell r="E22">
            <v>18.297538424331311</v>
          </cell>
        </row>
        <row r="23">
          <cell r="D23">
            <v>18.183046553291373</v>
          </cell>
          <cell r="E23">
            <v>36.480584977622684</v>
          </cell>
        </row>
        <row r="24">
          <cell r="D24">
            <v>10.372791809010709</v>
          </cell>
          <cell r="E24">
            <v>46.85337678663339</v>
          </cell>
        </row>
        <row r="25">
          <cell r="D25">
            <v>9.9957479664012361</v>
          </cell>
          <cell r="E25">
            <v>56.84912475303463</v>
          </cell>
        </row>
        <row r="26">
          <cell r="D26">
            <v>9.8767192119800757</v>
          </cell>
          <cell r="E26">
            <v>66.725843965014704</v>
          </cell>
        </row>
        <row r="27">
          <cell r="D27">
            <v>8.5797407646902517</v>
          </cell>
          <cell r="E27">
            <v>75.305584729704961</v>
          </cell>
        </row>
        <row r="28">
          <cell r="D28">
            <v>8.1504645074957036</v>
          </cell>
          <cell r="E28">
            <v>83.456049237200659</v>
          </cell>
        </row>
        <row r="29">
          <cell r="D29">
            <v>4.9542201619194559</v>
          </cell>
          <cell r="E29">
            <v>88.410269399120111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49F8D-D63B-4F98-B3F8-1F25D84DDC07}">
  <dimension ref="A1:Z273"/>
  <sheetViews>
    <sheetView zoomScale="80" zoomScaleNormal="80" workbookViewId="0">
      <selection activeCell="N32" sqref="N32"/>
    </sheetView>
  </sheetViews>
  <sheetFormatPr defaultColWidth="0" defaultRowHeight="12.75" zeroHeight="1" x14ac:dyDescent="0.35"/>
  <cols>
    <col min="1" max="1" width="27.86328125" style="194" customWidth="1"/>
    <col min="2" max="2" width="38.59765625" style="194" customWidth="1"/>
    <col min="3" max="26" width="9.1328125" style="194" customWidth="1"/>
    <col min="27" max="16384" width="9.1328125" style="194" hidden="1"/>
  </cols>
  <sheetData>
    <row r="1" spans="1:2" ht="183" customHeight="1" x14ac:dyDescent="0.35">
      <c r="B1" s="193" t="s">
        <v>76</v>
      </c>
    </row>
    <row r="2" spans="1:2" ht="14.25" x14ac:dyDescent="0.35">
      <c r="A2" s="199"/>
    </row>
    <row r="3" spans="1:2" x14ac:dyDescent="0.35">
      <c r="A3" s="198"/>
    </row>
    <row r="4" spans="1:2" x14ac:dyDescent="0.35">
      <c r="A4" s="198"/>
    </row>
    <row r="5" spans="1:2" x14ac:dyDescent="0.35">
      <c r="A5" s="198"/>
    </row>
    <row r="6" spans="1:2" x14ac:dyDescent="0.35">
      <c r="A6" s="198"/>
    </row>
    <row r="7" spans="1:2" x14ac:dyDescent="0.35">
      <c r="A7" s="198"/>
    </row>
    <row r="8" spans="1:2" x14ac:dyDescent="0.35">
      <c r="A8" s="198"/>
    </row>
    <row r="9" spans="1:2" x14ac:dyDescent="0.35">
      <c r="A9" s="198"/>
    </row>
    <row r="10" spans="1:2" x14ac:dyDescent="0.35">
      <c r="A10" s="198"/>
    </row>
    <row r="11" spans="1:2" x14ac:dyDescent="0.35">
      <c r="A11" s="198"/>
    </row>
    <row r="12" spans="1:2" x14ac:dyDescent="0.35">
      <c r="A12" s="198"/>
    </row>
    <row r="13" spans="1:2" x14ac:dyDescent="0.35">
      <c r="A13" s="198"/>
    </row>
    <row r="14" spans="1:2" x14ac:dyDescent="0.35">
      <c r="A14" s="198"/>
    </row>
    <row r="15" spans="1:2" x14ac:dyDescent="0.35">
      <c r="A15" s="198"/>
    </row>
    <row r="16" spans="1:2" x14ac:dyDescent="0.35">
      <c r="A16" s="198"/>
    </row>
    <row r="17" spans="1:1" x14ac:dyDescent="0.35">
      <c r="A17" s="198"/>
    </row>
    <row r="18" spans="1:1" x14ac:dyDescent="0.35">
      <c r="A18" s="198"/>
    </row>
    <row r="19" spans="1:1" x14ac:dyDescent="0.35">
      <c r="A19" s="198"/>
    </row>
    <row r="20" spans="1:1" x14ac:dyDescent="0.35">
      <c r="A20" s="198"/>
    </row>
    <row r="21" spans="1:1" x14ac:dyDescent="0.35">
      <c r="A21" s="198"/>
    </row>
    <row r="22" spans="1:1" x14ac:dyDescent="0.35">
      <c r="A22" s="198"/>
    </row>
    <row r="23" spans="1:1" x14ac:dyDescent="0.35">
      <c r="A23" s="198"/>
    </row>
    <row r="24" spans="1:1" x14ac:dyDescent="0.35">
      <c r="A24" s="198"/>
    </row>
    <row r="25" spans="1:1" x14ac:dyDescent="0.35">
      <c r="A25" s="198"/>
    </row>
    <row r="26" spans="1:1" x14ac:dyDescent="0.35">
      <c r="A26" s="198"/>
    </row>
    <row r="27" spans="1:1" x14ac:dyDescent="0.35">
      <c r="A27" s="198"/>
    </row>
    <row r="28" spans="1:1" x14ac:dyDescent="0.35">
      <c r="A28" s="198"/>
    </row>
    <row r="29" spans="1:1" x14ac:dyDescent="0.35">
      <c r="A29" s="198"/>
    </row>
    <row r="30" spans="1:1" x14ac:dyDescent="0.35">
      <c r="A30" s="198"/>
    </row>
    <row r="31" spans="1:1" x14ac:dyDescent="0.35">
      <c r="A31" s="198"/>
    </row>
    <row r="32" spans="1:1" x14ac:dyDescent="0.35">
      <c r="A32" s="198"/>
    </row>
    <row r="33" spans="1:9" x14ac:dyDescent="0.35">
      <c r="A33" s="198"/>
    </row>
    <row r="34" spans="1:9" x14ac:dyDescent="0.35">
      <c r="A34" s="198"/>
    </row>
    <row r="35" spans="1:9" ht="14.25" x14ac:dyDescent="0.35">
      <c r="A35" s="198"/>
      <c r="I35" s="195"/>
    </row>
    <row r="36" spans="1:9" ht="14.25" x14ac:dyDescent="0.35">
      <c r="A36" s="198"/>
      <c r="F36" s="195"/>
      <c r="I36" s="196"/>
    </row>
    <row r="37" spans="1:9" x14ac:dyDescent="0.35">
      <c r="A37" s="198"/>
      <c r="F37" s="196"/>
      <c r="I37" s="196"/>
    </row>
    <row r="38" spans="1:9" x14ac:dyDescent="0.35">
      <c r="A38" s="198"/>
      <c r="F38" s="196"/>
      <c r="I38" s="196"/>
    </row>
    <row r="39" spans="1:9" x14ac:dyDescent="0.35">
      <c r="A39" s="198"/>
      <c r="F39" s="196"/>
      <c r="I39" s="196"/>
    </row>
    <row r="40" spans="1:9" x14ac:dyDescent="0.35">
      <c r="A40" s="198"/>
      <c r="F40" s="196"/>
      <c r="I40" s="196"/>
    </row>
    <row r="41" spans="1:9" x14ac:dyDescent="0.35">
      <c r="A41" s="198"/>
      <c r="F41" s="196"/>
      <c r="I41" s="196"/>
    </row>
    <row r="42" spans="1:9" x14ac:dyDescent="0.35">
      <c r="A42" s="198"/>
      <c r="F42" s="196"/>
      <c r="I42" s="196"/>
    </row>
    <row r="43" spans="1:9" x14ac:dyDescent="0.35">
      <c r="A43" s="198"/>
      <c r="F43" s="196"/>
      <c r="I43" s="196"/>
    </row>
    <row r="44" spans="1:9" x14ac:dyDescent="0.35">
      <c r="A44" s="198"/>
      <c r="F44" s="196"/>
      <c r="I44" s="196"/>
    </row>
    <row r="45" spans="1:9" x14ac:dyDescent="0.35">
      <c r="A45" s="198"/>
      <c r="F45" s="196"/>
      <c r="I45" s="196"/>
    </row>
    <row r="46" spans="1:9" x14ac:dyDescent="0.35">
      <c r="A46" s="198"/>
      <c r="F46" s="196"/>
      <c r="I46" s="196"/>
    </row>
    <row r="47" spans="1:9" x14ac:dyDescent="0.35">
      <c r="A47" s="198"/>
      <c r="F47" s="196"/>
      <c r="I47" s="196"/>
    </row>
    <row r="48" spans="1:9" x14ac:dyDescent="0.35">
      <c r="A48" s="198"/>
      <c r="F48" s="196"/>
      <c r="I48" s="196"/>
    </row>
    <row r="49" spans="1:11" x14ac:dyDescent="0.35">
      <c r="A49" s="198"/>
      <c r="F49" s="196"/>
      <c r="I49" s="196"/>
    </row>
    <row r="50" spans="1:11" x14ac:dyDescent="0.35">
      <c r="A50" s="198"/>
      <c r="F50" s="196"/>
      <c r="I50" s="196"/>
    </row>
    <row r="51" spans="1:11" x14ac:dyDescent="0.35">
      <c r="A51" s="198"/>
      <c r="F51" s="196"/>
      <c r="I51" s="196"/>
    </row>
    <row r="52" spans="1:11" x14ac:dyDescent="0.35">
      <c r="A52" s="198"/>
      <c r="F52" s="196"/>
      <c r="I52" s="196"/>
    </row>
    <row r="53" spans="1:11" x14ac:dyDescent="0.35">
      <c r="A53" s="198"/>
      <c r="F53" s="196"/>
      <c r="I53" s="196"/>
    </row>
    <row r="54" spans="1:11" x14ac:dyDescent="0.35">
      <c r="A54" s="198"/>
      <c r="F54" s="196"/>
      <c r="I54" s="196"/>
    </row>
    <row r="55" spans="1:11" x14ac:dyDescent="0.35">
      <c r="A55" s="198"/>
      <c r="F55" s="196"/>
      <c r="I55" s="196"/>
    </row>
    <row r="56" spans="1:11" x14ac:dyDescent="0.35">
      <c r="A56" s="198"/>
      <c r="F56" s="196"/>
      <c r="I56" s="196"/>
    </row>
    <row r="57" spans="1:11" x14ac:dyDescent="0.35">
      <c r="A57" s="198"/>
      <c r="F57" s="196"/>
      <c r="I57" s="196"/>
    </row>
    <row r="58" spans="1:11" x14ac:dyDescent="0.35">
      <c r="A58" s="198"/>
      <c r="F58" s="196"/>
      <c r="I58" s="196"/>
    </row>
    <row r="59" spans="1:11" ht="14.25" x14ac:dyDescent="0.35">
      <c r="A59" s="198"/>
      <c r="F59" s="196"/>
      <c r="I59" s="196"/>
      <c r="K59" s="195"/>
    </row>
    <row r="60" spans="1:11" x14ac:dyDescent="0.35">
      <c r="A60" s="198"/>
      <c r="F60" s="196"/>
      <c r="I60" s="196"/>
      <c r="K60" s="196"/>
    </row>
    <row r="61" spans="1:11" x14ac:dyDescent="0.35">
      <c r="A61" s="198"/>
      <c r="F61" s="196"/>
      <c r="I61" s="196"/>
      <c r="K61" s="196"/>
    </row>
    <row r="62" spans="1:11" x14ac:dyDescent="0.35">
      <c r="A62" s="198"/>
      <c r="F62" s="196"/>
      <c r="I62" s="196"/>
      <c r="K62" s="196"/>
    </row>
    <row r="63" spans="1:11" x14ac:dyDescent="0.35">
      <c r="A63" s="198"/>
      <c r="F63" s="196"/>
      <c r="I63" s="196"/>
      <c r="K63" s="196"/>
    </row>
    <row r="64" spans="1:11" x14ac:dyDescent="0.35">
      <c r="A64" s="198"/>
      <c r="F64" s="196"/>
      <c r="I64" s="196"/>
      <c r="K64" s="196"/>
    </row>
    <row r="65" spans="1:11" x14ac:dyDescent="0.35">
      <c r="A65" s="198"/>
      <c r="F65" s="196"/>
      <c r="I65" s="196"/>
      <c r="K65" s="196"/>
    </row>
    <row r="66" spans="1:11" x14ac:dyDescent="0.35">
      <c r="A66" s="198"/>
      <c r="F66" s="196"/>
      <c r="I66" s="196"/>
      <c r="K66" s="196"/>
    </row>
    <row r="67" spans="1:11" x14ac:dyDescent="0.35">
      <c r="A67" s="198"/>
      <c r="F67" s="196"/>
      <c r="I67" s="196"/>
      <c r="K67" s="196"/>
    </row>
    <row r="68" spans="1:11" x14ac:dyDescent="0.35">
      <c r="A68" s="198"/>
      <c r="F68" s="196"/>
      <c r="I68" s="196"/>
      <c r="K68" s="196"/>
    </row>
    <row r="69" spans="1:11" x14ac:dyDescent="0.35">
      <c r="A69" s="198"/>
      <c r="F69" s="196"/>
      <c r="I69" s="196"/>
      <c r="K69" s="196"/>
    </row>
    <row r="70" spans="1:11" x14ac:dyDescent="0.35">
      <c r="A70" s="198"/>
      <c r="F70" s="196"/>
      <c r="I70" s="196"/>
      <c r="K70" s="196"/>
    </row>
    <row r="71" spans="1:11" x14ac:dyDescent="0.35">
      <c r="A71" s="198"/>
      <c r="F71" s="196"/>
      <c r="I71" s="196"/>
      <c r="K71" s="196"/>
    </row>
    <row r="72" spans="1:11" x14ac:dyDescent="0.35">
      <c r="A72" s="198"/>
      <c r="F72" s="196"/>
      <c r="I72" s="196"/>
      <c r="K72" s="196"/>
    </row>
    <row r="73" spans="1:11" x14ac:dyDescent="0.35">
      <c r="A73" s="198"/>
      <c r="F73" s="196"/>
      <c r="I73" s="196"/>
      <c r="K73" s="196"/>
    </row>
    <row r="74" spans="1:11" x14ac:dyDescent="0.35">
      <c r="A74" s="198"/>
      <c r="F74" s="196"/>
      <c r="I74" s="196"/>
      <c r="K74" s="196"/>
    </row>
    <row r="75" spans="1:11" x14ac:dyDescent="0.35">
      <c r="A75" s="198"/>
      <c r="F75" s="196"/>
      <c r="I75" s="196"/>
      <c r="K75" s="196"/>
    </row>
    <row r="76" spans="1:11" x14ac:dyDescent="0.35">
      <c r="A76" s="198"/>
      <c r="F76" s="196"/>
      <c r="I76" s="196"/>
      <c r="K76" s="196"/>
    </row>
    <row r="77" spans="1:11" x14ac:dyDescent="0.35">
      <c r="A77" s="198"/>
      <c r="F77" s="196"/>
      <c r="I77" s="196"/>
      <c r="K77" s="196"/>
    </row>
    <row r="78" spans="1:11" x14ac:dyDescent="0.35">
      <c r="A78" s="198"/>
      <c r="F78" s="196"/>
      <c r="I78" s="196"/>
      <c r="K78" s="196"/>
    </row>
    <row r="79" spans="1:11" x14ac:dyDescent="0.35">
      <c r="A79" s="198"/>
      <c r="F79" s="196"/>
      <c r="I79" s="196"/>
      <c r="K79" s="196"/>
    </row>
    <row r="80" spans="1:11" x14ac:dyDescent="0.35">
      <c r="A80" s="198"/>
      <c r="F80" s="196"/>
      <c r="I80" s="196"/>
      <c r="K80" s="196"/>
    </row>
    <row r="81" spans="1:11" x14ac:dyDescent="0.35">
      <c r="A81" s="198"/>
      <c r="F81" s="196"/>
      <c r="I81" s="196"/>
      <c r="K81" s="196"/>
    </row>
    <row r="82" spans="1:11" x14ac:dyDescent="0.35">
      <c r="A82" s="198"/>
      <c r="F82" s="196"/>
      <c r="I82" s="196"/>
      <c r="K82" s="196"/>
    </row>
    <row r="83" spans="1:11" x14ac:dyDescent="0.35">
      <c r="A83" s="198"/>
      <c r="F83" s="196"/>
      <c r="I83" s="196"/>
      <c r="K83" s="196"/>
    </row>
    <row r="84" spans="1:11" x14ac:dyDescent="0.35">
      <c r="A84" s="198"/>
      <c r="F84" s="196"/>
      <c r="I84" s="196"/>
      <c r="K84" s="196"/>
    </row>
    <row r="85" spans="1:11" x14ac:dyDescent="0.35">
      <c r="A85" s="198"/>
      <c r="F85" s="196"/>
      <c r="I85" s="196"/>
      <c r="K85" s="196"/>
    </row>
    <row r="86" spans="1:11" x14ac:dyDescent="0.35">
      <c r="A86" s="198"/>
      <c r="F86" s="196"/>
      <c r="I86" s="196"/>
      <c r="K86" s="196"/>
    </row>
    <row r="87" spans="1:11" x14ac:dyDescent="0.35">
      <c r="A87" s="198"/>
      <c r="F87" s="196"/>
      <c r="I87" s="196"/>
      <c r="K87" s="196"/>
    </row>
    <row r="88" spans="1:11" x14ac:dyDescent="0.35">
      <c r="A88" s="198"/>
      <c r="F88" s="196"/>
      <c r="I88" s="196"/>
      <c r="K88" s="196"/>
    </row>
    <row r="89" spans="1:11" x14ac:dyDescent="0.35">
      <c r="A89" s="198"/>
      <c r="F89" s="196"/>
      <c r="I89" s="196"/>
      <c r="K89" s="196"/>
    </row>
    <row r="90" spans="1:11" x14ac:dyDescent="0.35">
      <c r="A90" s="198"/>
      <c r="F90" s="196"/>
      <c r="I90" s="196"/>
      <c r="K90" s="196"/>
    </row>
    <row r="91" spans="1:11" x14ac:dyDescent="0.35">
      <c r="A91" s="198"/>
      <c r="F91" s="196"/>
      <c r="I91" s="196"/>
      <c r="K91" s="196"/>
    </row>
    <row r="92" spans="1:11" x14ac:dyDescent="0.35">
      <c r="A92" s="198"/>
      <c r="F92" s="196"/>
      <c r="I92" s="196"/>
      <c r="K92" s="196"/>
    </row>
    <row r="93" spans="1:11" x14ac:dyDescent="0.35">
      <c r="A93" s="198"/>
      <c r="F93" s="196"/>
      <c r="I93" s="196"/>
      <c r="K93" s="196"/>
    </row>
    <row r="94" spans="1:11" x14ac:dyDescent="0.35">
      <c r="A94" s="198"/>
      <c r="F94" s="196"/>
      <c r="I94" s="196"/>
      <c r="K94" s="196"/>
    </row>
    <row r="95" spans="1:11" x14ac:dyDescent="0.35">
      <c r="A95" s="198"/>
      <c r="F95" s="196"/>
      <c r="I95" s="196"/>
      <c r="K95" s="196"/>
    </row>
    <row r="96" spans="1:11" x14ac:dyDescent="0.35">
      <c r="A96" s="198"/>
      <c r="F96" s="196"/>
      <c r="I96" s="196"/>
      <c r="K96" s="196"/>
    </row>
    <row r="97" spans="1:11" x14ac:dyDescent="0.35">
      <c r="A97" s="198"/>
      <c r="F97" s="196"/>
      <c r="I97" s="196"/>
      <c r="K97" s="196"/>
    </row>
    <row r="98" spans="1:11" x14ac:dyDescent="0.35">
      <c r="A98" s="198"/>
      <c r="F98" s="196"/>
      <c r="I98" s="196"/>
      <c r="K98" s="196"/>
    </row>
    <row r="99" spans="1:11" x14ac:dyDescent="0.35">
      <c r="A99" s="198"/>
      <c r="F99" s="196"/>
      <c r="I99" s="196"/>
      <c r="K99" s="196"/>
    </row>
    <row r="100" spans="1:11" ht="14.25" x14ac:dyDescent="0.35">
      <c r="A100" s="198"/>
      <c r="F100" s="196"/>
      <c r="I100" s="195"/>
      <c r="K100" s="196"/>
    </row>
    <row r="101" spans="1:11" ht="14.25" x14ac:dyDescent="0.35">
      <c r="A101" s="198"/>
      <c r="I101" s="195"/>
      <c r="K101" s="196"/>
    </row>
    <row r="102" spans="1:11" x14ac:dyDescent="0.35">
      <c r="A102" s="198"/>
      <c r="I102" s="196"/>
      <c r="K102" s="196"/>
    </row>
    <row r="103" spans="1:11" x14ac:dyDescent="0.35">
      <c r="A103" s="198"/>
      <c r="I103" s="196"/>
      <c r="K103" s="196"/>
    </row>
    <row r="104" spans="1:11" x14ac:dyDescent="0.35">
      <c r="A104" s="198"/>
      <c r="I104" s="196"/>
      <c r="K104" s="196"/>
    </row>
    <row r="105" spans="1:11" x14ac:dyDescent="0.35">
      <c r="A105" s="198"/>
      <c r="I105" s="196"/>
      <c r="K105" s="196"/>
    </row>
    <row r="106" spans="1:11" x14ac:dyDescent="0.35">
      <c r="A106" s="198"/>
      <c r="I106" s="196"/>
      <c r="K106" s="196"/>
    </row>
    <row r="107" spans="1:11" x14ac:dyDescent="0.35">
      <c r="A107" s="198"/>
      <c r="I107" s="196"/>
      <c r="K107" s="196"/>
    </row>
    <row r="108" spans="1:11" x14ac:dyDescent="0.35">
      <c r="A108" s="198"/>
      <c r="I108" s="196"/>
      <c r="K108" s="196"/>
    </row>
    <row r="109" spans="1:11" x14ac:dyDescent="0.35">
      <c r="A109" s="198"/>
      <c r="I109" s="196"/>
      <c r="K109" s="196"/>
    </row>
    <row r="110" spans="1:11" x14ac:dyDescent="0.35">
      <c r="A110" s="198"/>
      <c r="I110" s="196"/>
      <c r="K110" s="196"/>
    </row>
    <row r="111" spans="1:11" x14ac:dyDescent="0.35">
      <c r="A111" s="198"/>
      <c r="I111" s="196"/>
      <c r="K111" s="196"/>
    </row>
    <row r="112" spans="1:11" x14ac:dyDescent="0.35">
      <c r="A112" s="198"/>
      <c r="I112" s="196"/>
      <c r="K112" s="196"/>
    </row>
    <row r="113" spans="1:11" x14ac:dyDescent="0.35">
      <c r="A113" s="198"/>
      <c r="I113" s="196"/>
      <c r="K113" s="196"/>
    </row>
    <row r="114" spans="1:11" x14ac:dyDescent="0.35">
      <c r="A114" s="198"/>
      <c r="I114" s="196"/>
      <c r="K114" s="196"/>
    </row>
    <row r="115" spans="1:11" x14ac:dyDescent="0.35">
      <c r="A115" s="198"/>
      <c r="I115" s="196"/>
      <c r="K115" s="196"/>
    </row>
    <row r="116" spans="1:11" x14ac:dyDescent="0.35">
      <c r="A116" s="198"/>
      <c r="I116" s="196"/>
      <c r="K116" s="196"/>
    </row>
    <row r="117" spans="1:11" x14ac:dyDescent="0.35">
      <c r="A117" s="198"/>
      <c r="I117" s="196"/>
      <c r="K117" s="196"/>
    </row>
    <row r="118" spans="1:11" x14ac:dyDescent="0.35">
      <c r="A118" s="198"/>
      <c r="I118" s="196"/>
      <c r="K118" s="196"/>
    </row>
    <row r="119" spans="1:11" x14ac:dyDescent="0.35">
      <c r="A119" s="198"/>
      <c r="I119" s="196"/>
      <c r="K119" s="196"/>
    </row>
    <row r="120" spans="1:11" x14ac:dyDescent="0.35">
      <c r="A120" s="198"/>
      <c r="I120" s="196"/>
      <c r="K120" s="196"/>
    </row>
    <row r="121" spans="1:11" x14ac:dyDescent="0.35">
      <c r="A121" s="198"/>
      <c r="I121" s="196"/>
      <c r="K121" s="196"/>
    </row>
    <row r="122" spans="1:11" x14ac:dyDescent="0.35">
      <c r="A122" s="198"/>
      <c r="I122" s="196"/>
      <c r="K122" s="196"/>
    </row>
    <row r="123" spans="1:11" x14ac:dyDescent="0.35">
      <c r="A123" s="198"/>
      <c r="I123" s="196"/>
      <c r="K123" s="196"/>
    </row>
    <row r="124" spans="1:11" x14ac:dyDescent="0.35">
      <c r="A124" s="198"/>
      <c r="I124" s="196"/>
    </row>
    <row r="125" spans="1:11" x14ac:dyDescent="0.35">
      <c r="A125" s="198"/>
      <c r="I125" s="196"/>
    </row>
    <row r="126" spans="1:11" x14ac:dyDescent="0.35">
      <c r="A126" s="198"/>
      <c r="I126" s="196"/>
    </row>
    <row r="127" spans="1:11" x14ac:dyDescent="0.35">
      <c r="A127" s="198"/>
      <c r="I127" s="196"/>
    </row>
    <row r="128" spans="1:11" x14ac:dyDescent="0.35">
      <c r="A128" s="198"/>
      <c r="I128" s="196"/>
    </row>
    <row r="129" spans="1:9" x14ac:dyDescent="0.35">
      <c r="A129" s="198"/>
      <c r="I129" s="196"/>
    </row>
    <row r="130" spans="1:9" x14ac:dyDescent="0.35">
      <c r="A130" s="198"/>
      <c r="I130" s="196"/>
    </row>
    <row r="131" spans="1:9" x14ac:dyDescent="0.35">
      <c r="A131" s="198"/>
      <c r="I131" s="196"/>
    </row>
    <row r="132" spans="1:9" x14ac:dyDescent="0.35">
      <c r="A132" s="198"/>
      <c r="I132" s="196"/>
    </row>
    <row r="133" spans="1:9" x14ac:dyDescent="0.35">
      <c r="I133" s="196"/>
    </row>
    <row r="134" spans="1:9" x14ac:dyDescent="0.35">
      <c r="I134" s="196"/>
    </row>
    <row r="135" spans="1:9" x14ac:dyDescent="0.35">
      <c r="I135" s="196"/>
    </row>
    <row r="136" spans="1:9" x14ac:dyDescent="0.35">
      <c r="I136" s="196"/>
    </row>
    <row r="137" spans="1:9" x14ac:dyDescent="0.35">
      <c r="I137" s="196"/>
    </row>
    <row r="138" spans="1:9" x14ac:dyDescent="0.35">
      <c r="I138" s="196"/>
    </row>
    <row r="139" spans="1:9" x14ac:dyDescent="0.35">
      <c r="I139" s="196"/>
    </row>
    <row r="140" spans="1:9" hidden="1" x14ac:dyDescent="0.35">
      <c r="I140" s="196"/>
    </row>
    <row r="141" spans="1:9" hidden="1" x14ac:dyDescent="0.35">
      <c r="I141" s="196"/>
    </row>
    <row r="142" spans="1:9" hidden="1" x14ac:dyDescent="0.35">
      <c r="I142" s="196"/>
    </row>
    <row r="143" spans="1:9" ht="14.25" hidden="1" x14ac:dyDescent="0.35">
      <c r="B143" s="199"/>
      <c r="I143" s="196"/>
    </row>
    <row r="144" spans="1:9" hidden="1" x14ac:dyDescent="0.35">
      <c r="B144" s="198"/>
      <c r="I144" s="196"/>
    </row>
    <row r="145" spans="2:9" hidden="1" x14ac:dyDescent="0.35">
      <c r="B145" s="198"/>
      <c r="I145" s="196"/>
    </row>
    <row r="146" spans="2:9" hidden="1" x14ac:dyDescent="0.35">
      <c r="B146" s="198"/>
      <c r="I146" s="196"/>
    </row>
    <row r="147" spans="2:9" hidden="1" x14ac:dyDescent="0.35">
      <c r="B147" s="198"/>
      <c r="I147" s="196"/>
    </row>
    <row r="148" spans="2:9" hidden="1" x14ac:dyDescent="0.35">
      <c r="B148" s="198"/>
      <c r="I148" s="196"/>
    </row>
    <row r="149" spans="2:9" hidden="1" x14ac:dyDescent="0.35">
      <c r="B149" s="198"/>
      <c r="I149" s="196"/>
    </row>
    <row r="150" spans="2:9" hidden="1" x14ac:dyDescent="0.35">
      <c r="B150" s="198"/>
      <c r="I150" s="196"/>
    </row>
    <row r="151" spans="2:9" hidden="1" x14ac:dyDescent="0.35">
      <c r="B151" s="198"/>
      <c r="I151" s="196"/>
    </row>
    <row r="152" spans="2:9" hidden="1" x14ac:dyDescent="0.35">
      <c r="B152" s="198"/>
      <c r="I152" s="196"/>
    </row>
    <row r="153" spans="2:9" hidden="1" x14ac:dyDescent="0.35">
      <c r="B153" s="198"/>
      <c r="I153" s="196"/>
    </row>
    <row r="154" spans="2:9" hidden="1" x14ac:dyDescent="0.35">
      <c r="B154" s="198"/>
      <c r="I154" s="196"/>
    </row>
    <row r="155" spans="2:9" hidden="1" x14ac:dyDescent="0.35">
      <c r="B155" s="198"/>
      <c r="I155" s="196"/>
    </row>
    <row r="156" spans="2:9" hidden="1" x14ac:dyDescent="0.35">
      <c r="B156" s="198"/>
      <c r="I156" s="196"/>
    </row>
    <row r="157" spans="2:9" hidden="1" x14ac:dyDescent="0.35">
      <c r="B157" s="198"/>
      <c r="I157" s="196"/>
    </row>
    <row r="158" spans="2:9" hidden="1" x14ac:dyDescent="0.35">
      <c r="B158" s="198"/>
      <c r="I158" s="196"/>
    </row>
    <row r="159" spans="2:9" hidden="1" x14ac:dyDescent="0.35">
      <c r="B159" s="198"/>
      <c r="I159" s="196"/>
    </row>
    <row r="160" spans="2:9" hidden="1" x14ac:dyDescent="0.35">
      <c r="B160" s="198"/>
      <c r="I160" s="196"/>
    </row>
    <row r="161" spans="2:9" hidden="1" x14ac:dyDescent="0.35">
      <c r="B161" s="198"/>
      <c r="I161" s="196"/>
    </row>
    <row r="162" spans="2:9" hidden="1" x14ac:dyDescent="0.35">
      <c r="B162" s="198"/>
      <c r="I162" s="196"/>
    </row>
    <row r="163" spans="2:9" hidden="1" x14ac:dyDescent="0.35">
      <c r="B163" s="198"/>
      <c r="I163" s="196"/>
    </row>
    <row r="164" spans="2:9" hidden="1" x14ac:dyDescent="0.35">
      <c r="B164" s="198"/>
      <c r="I164" s="196"/>
    </row>
    <row r="165" spans="2:9" hidden="1" x14ac:dyDescent="0.35">
      <c r="B165" s="198"/>
      <c r="I165" s="196"/>
    </row>
    <row r="166" spans="2:9" hidden="1" x14ac:dyDescent="0.35">
      <c r="B166" s="198"/>
    </row>
    <row r="167" spans="2:9" hidden="1" x14ac:dyDescent="0.35">
      <c r="B167" s="198"/>
    </row>
    <row r="168" spans="2:9" hidden="1" x14ac:dyDescent="0.35">
      <c r="B168" s="198"/>
    </row>
    <row r="169" spans="2:9" hidden="1" x14ac:dyDescent="0.35">
      <c r="B169" s="198"/>
    </row>
    <row r="170" spans="2:9" hidden="1" x14ac:dyDescent="0.35">
      <c r="B170" s="198"/>
    </row>
    <row r="171" spans="2:9" hidden="1" x14ac:dyDescent="0.35">
      <c r="B171" s="198"/>
    </row>
    <row r="172" spans="2:9" hidden="1" x14ac:dyDescent="0.35">
      <c r="B172" s="198"/>
    </row>
    <row r="173" spans="2:9" hidden="1" x14ac:dyDescent="0.35">
      <c r="B173" s="198"/>
    </row>
    <row r="174" spans="2:9" hidden="1" x14ac:dyDescent="0.35">
      <c r="B174" s="198"/>
    </row>
    <row r="175" spans="2:9" hidden="1" x14ac:dyDescent="0.35">
      <c r="B175" s="198"/>
    </row>
    <row r="176" spans="2:9" hidden="1" x14ac:dyDescent="0.35">
      <c r="B176" s="198"/>
    </row>
    <row r="177" spans="2:2" hidden="1" x14ac:dyDescent="0.35">
      <c r="B177" s="198"/>
    </row>
    <row r="178" spans="2:2" hidden="1" x14ac:dyDescent="0.35">
      <c r="B178" s="198"/>
    </row>
    <row r="179" spans="2:2" hidden="1" x14ac:dyDescent="0.35">
      <c r="B179" s="198"/>
    </row>
    <row r="180" spans="2:2" hidden="1" x14ac:dyDescent="0.35">
      <c r="B180" s="198"/>
    </row>
    <row r="181" spans="2:2" hidden="1" x14ac:dyDescent="0.35">
      <c r="B181" s="198"/>
    </row>
    <row r="182" spans="2:2" hidden="1" x14ac:dyDescent="0.35">
      <c r="B182" s="198"/>
    </row>
    <row r="183" spans="2:2" hidden="1" x14ac:dyDescent="0.35">
      <c r="B183" s="198"/>
    </row>
    <row r="184" spans="2:2" hidden="1" x14ac:dyDescent="0.35">
      <c r="B184" s="198"/>
    </row>
    <row r="185" spans="2:2" hidden="1" x14ac:dyDescent="0.35">
      <c r="B185" s="198"/>
    </row>
    <row r="186" spans="2:2" hidden="1" x14ac:dyDescent="0.35">
      <c r="B186" s="198"/>
    </row>
    <row r="187" spans="2:2" hidden="1" x14ac:dyDescent="0.35">
      <c r="B187" s="198"/>
    </row>
    <row r="188" spans="2:2" hidden="1" x14ac:dyDescent="0.35">
      <c r="B188" s="198"/>
    </row>
    <row r="189" spans="2:2" hidden="1" x14ac:dyDescent="0.35">
      <c r="B189" s="198"/>
    </row>
    <row r="190" spans="2:2" hidden="1" x14ac:dyDescent="0.35">
      <c r="B190" s="198"/>
    </row>
    <row r="191" spans="2:2" hidden="1" x14ac:dyDescent="0.35">
      <c r="B191" s="198"/>
    </row>
    <row r="192" spans="2:2" hidden="1" x14ac:dyDescent="0.35">
      <c r="B192" s="198"/>
    </row>
    <row r="193" spans="2:2" hidden="1" x14ac:dyDescent="0.35">
      <c r="B193" s="198"/>
    </row>
    <row r="194" spans="2:2" hidden="1" x14ac:dyDescent="0.35">
      <c r="B194" s="198"/>
    </row>
    <row r="195" spans="2:2" hidden="1" x14ac:dyDescent="0.35">
      <c r="B195" s="198"/>
    </row>
    <row r="196" spans="2:2" hidden="1" x14ac:dyDescent="0.35">
      <c r="B196" s="198"/>
    </row>
    <row r="197" spans="2:2" hidden="1" x14ac:dyDescent="0.35">
      <c r="B197" s="198"/>
    </row>
    <row r="198" spans="2:2" hidden="1" x14ac:dyDescent="0.35">
      <c r="B198" s="198"/>
    </row>
    <row r="199" spans="2:2" hidden="1" x14ac:dyDescent="0.35">
      <c r="B199" s="198"/>
    </row>
    <row r="200" spans="2:2" hidden="1" x14ac:dyDescent="0.35">
      <c r="B200" s="198"/>
    </row>
    <row r="201" spans="2:2" hidden="1" x14ac:dyDescent="0.35">
      <c r="B201" s="198"/>
    </row>
    <row r="202" spans="2:2" hidden="1" x14ac:dyDescent="0.35">
      <c r="B202" s="198"/>
    </row>
    <row r="203" spans="2:2" hidden="1" x14ac:dyDescent="0.35">
      <c r="B203" s="198"/>
    </row>
    <row r="204" spans="2:2" hidden="1" x14ac:dyDescent="0.35">
      <c r="B204" s="198"/>
    </row>
    <row r="205" spans="2:2" hidden="1" x14ac:dyDescent="0.35">
      <c r="B205" s="198"/>
    </row>
    <row r="206" spans="2:2" hidden="1" x14ac:dyDescent="0.35">
      <c r="B206" s="198"/>
    </row>
    <row r="207" spans="2:2" hidden="1" x14ac:dyDescent="0.35">
      <c r="B207" s="198"/>
    </row>
    <row r="208" spans="2:2" hidden="1" x14ac:dyDescent="0.35">
      <c r="B208" s="198"/>
    </row>
    <row r="209" spans="2:2" hidden="1" x14ac:dyDescent="0.35">
      <c r="B209" s="198"/>
    </row>
    <row r="210" spans="2:2" hidden="1" x14ac:dyDescent="0.35">
      <c r="B210" s="198"/>
    </row>
    <row r="211" spans="2:2" hidden="1" x14ac:dyDescent="0.35">
      <c r="B211" s="198"/>
    </row>
    <row r="212" spans="2:2" hidden="1" x14ac:dyDescent="0.35">
      <c r="B212" s="198"/>
    </row>
    <row r="213" spans="2:2" hidden="1" x14ac:dyDescent="0.35">
      <c r="B213" s="198"/>
    </row>
    <row r="214" spans="2:2" hidden="1" x14ac:dyDescent="0.35">
      <c r="B214" s="198"/>
    </row>
    <row r="215" spans="2:2" hidden="1" x14ac:dyDescent="0.35">
      <c r="B215" s="198"/>
    </row>
    <row r="216" spans="2:2" hidden="1" x14ac:dyDescent="0.35">
      <c r="B216" s="198"/>
    </row>
    <row r="217" spans="2:2" hidden="1" x14ac:dyDescent="0.35">
      <c r="B217" s="198"/>
    </row>
    <row r="218" spans="2:2" hidden="1" x14ac:dyDescent="0.35">
      <c r="B218" s="198"/>
    </row>
    <row r="219" spans="2:2" hidden="1" x14ac:dyDescent="0.35">
      <c r="B219" s="198"/>
    </row>
    <row r="220" spans="2:2" hidden="1" x14ac:dyDescent="0.35">
      <c r="B220" s="198"/>
    </row>
    <row r="221" spans="2:2" hidden="1" x14ac:dyDescent="0.35">
      <c r="B221" s="198"/>
    </row>
    <row r="222" spans="2:2" hidden="1" x14ac:dyDescent="0.35">
      <c r="B222" s="198"/>
    </row>
    <row r="223" spans="2:2" hidden="1" x14ac:dyDescent="0.35">
      <c r="B223" s="198"/>
    </row>
    <row r="224" spans="2:2" hidden="1" x14ac:dyDescent="0.35">
      <c r="B224" s="198"/>
    </row>
    <row r="225" spans="2:2" hidden="1" x14ac:dyDescent="0.35">
      <c r="B225" s="198"/>
    </row>
    <row r="226" spans="2:2" hidden="1" x14ac:dyDescent="0.35">
      <c r="B226" s="198"/>
    </row>
    <row r="227" spans="2:2" hidden="1" x14ac:dyDescent="0.35">
      <c r="B227" s="198"/>
    </row>
    <row r="228" spans="2:2" hidden="1" x14ac:dyDescent="0.35">
      <c r="B228" s="198"/>
    </row>
    <row r="229" spans="2:2" hidden="1" x14ac:dyDescent="0.35">
      <c r="B229" s="198"/>
    </row>
    <row r="230" spans="2:2" hidden="1" x14ac:dyDescent="0.35">
      <c r="B230" s="198"/>
    </row>
    <row r="231" spans="2:2" hidden="1" x14ac:dyDescent="0.35">
      <c r="B231" s="198"/>
    </row>
    <row r="232" spans="2:2" hidden="1" x14ac:dyDescent="0.35">
      <c r="B232" s="198"/>
    </row>
    <row r="233" spans="2:2" hidden="1" x14ac:dyDescent="0.35">
      <c r="B233" s="198"/>
    </row>
    <row r="234" spans="2:2" hidden="1" x14ac:dyDescent="0.35">
      <c r="B234" s="198"/>
    </row>
    <row r="235" spans="2:2" hidden="1" x14ac:dyDescent="0.35">
      <c r="B235" s="198"/>
    </row>
    <row r="236" spans="2:2" hidden="1" x14ac:dyDescent="0.35">
      <c r="B236" s="198"/>
    </row>
    <row r="237" spans="2:2" hidden="1" x14ac:dyDescent="0.35">
      <c r="B237" s="198"/>
    </row>
    <row r="238" spans="2:2" hidden="1" x14ac:dyDescent="0.35">
      <c r="B238" s="198"/>
    </row>
    <row r="239" spans="2:2" hidden="1" x14ac:dyDescent="0.35">
      <c r="B239" s="198"/>
    </row>
    <row r="240" spans="2:2" hidden="1" x14ac:dyDescent="0.35">
      <c r="B240" s="198"/>
    </row>
    <row r="241" spans="2:2" hidden="1" x14ac:dyDescent="0.35">
      <c r="B241" s="198"/>
    </row>
    <row r="242" spans="2:2" hidden="1" x14ac:dyDescent="0.35">
      <c r="B242" s="198"/>
    </row>
    <row r="243" spans="2:2" hidden="1" x14ac:dyDescent="0.35">
      <c r="B243" s="198"/>
    </row>
    <row r="244" spans="2:2" hidden="1" x14ac:dyDescent="0.35">
      <c r="B244" s="198"/>
    </row>
    <row r="245" spans="2:2" hidden="1" x14ac:dyDescent="0.35">
      <c r="B245" s="198"/>
    </row>
    <row r="246" spans="2:2" hidden="1" x14ac:dyDescent="0.35">
      <c r="B246" s="198"/>
    </row>
    <row r="247" spans="2:2" hidden="1" x14ac:dyDescent="0.35">
      <c r="B247" s="198"/>
    </row>
    <row r="248" spans="2:2" hidden="1" x14ac:dyDescent="0.35">
      <c r="B248" s="198"/>
    </row>
    <row r="249" spans="2:2" hidden="1" x14ac:dyDescent="0.35">
      <c r="B249" s="198"/>
    </row>
    <row r="250" spans="2:2" hidden="1" x14ac:dyDescent="0.35">
      <c r="B250" s="198"/>
    </row>
    <row r="251" spans="2:2" hidden="1" x14ac:dyDescent="0.35">
      <c r="B251" s="198"/>
    </row>
    <row r="252" spans="2:2" hidden="1" x14ac:dyDescent="0.35">
      <c r="B252" s="198"/>
    </row>
    <row r="253" spans="2:2" hidden="1" x14ac:dyDescent="0.35">
      <c r="B253" s="198"/>
    </row>
    <row r="254" spans="2:2" hidden="1" x14ac:dyDescent="0.35">
      <c r="B254" s="198"/>
    </row>
    <row r="255" spans="2:2" hidden="1" x14ac:dyDescent="0.35">
      <c r="B255" s="198"/>
    </row>
    <row r="256" spans="2:2" hidden="1" x14ac:dyDescent="0.35">
      <c r="B256" s="198"/>
    </row>
    <row r="257" spans="2:2" hidden="1" x14ac:dyDescent="0.35">
      <c r="B257" s="198"/>
    </row>
    <row r="258" spans="2:2" hidden="1" x14ac:dyDescent="0.35">
      <c r="B258" s="198"/>
    </row>
    <row r="259" spans="2:2" hidden="1" x14ac:dyDescent="0.35">
      <c r="B259" s="198"/>
    </row>
    <row r="260" spans="2:2" hidden="1" x14ac:dyDescent="0.35">
      <c r="B260" s="198"/>
    </row>
    <row r="261" spans="2:2" hidden="1" x14ac:dyDescent="0.35">
      <c r="B261" s="198"/>
    </row>
    <row r="262" spans="2:2" hidden="1" x14ac:dyDescent="0.35">
      <c r="B262" s="198"/>
    </row>
    <row r="263" spans="2:2" hidden="1" x14ac:dyDescent="0.35">
      <c r="B263" s="198"/>
    </row>
    <row r="264" spans="2:2" hidden="1" x14ac:dyDescent="0.35">
      <c r="B264" s="198"/>
    </row>
    <row r="265" spans="2:2" hidden="1" x14ac:dyDescent="0.35">
      <c r="B265" s="198"/>
    </row>
    <row r="266" spans="2:2" hidden="1" x14ac:dyDescent="0.35">
      <c r="B266" s="198"/>
    </row>
    <row r="267" spans="2:2" hidden="1" x14ac:dyDescent="0.35">
      <c r="B267" s="198"/>
    </row>
    <row r="268" spans="2:2" hidden="1" x14ac:dyDescent="0.35">
      <c r="B268" s="198"/>
    </row>
    <row r="269" spans="2:2" hidden="1" x14ac:dyDescent="0.35">
      <c r="B269" s="198"/>
    </row>
    <row r="270" spans="2:2" hidden="1" x14ac:dyDescent="0.35">
      <c r="B270" s="198"/>
    </row>
    <row r="271" spans="2:2" hidden="1" x14ac:dyDescent="0.35">
      <c r="B271" s="198"/>
    </row>
    <row r="272" spans="2:2" hidden="1" x14ac:dyDescent="0.35">
      <c r="B272" s="198"/>
    </row>
    <row r="273" spans="2:2" hidden="1" x14ac:dyDescent="0.35">
      <c r="B273" s="198"/>
    </row>
  </sheetData>
  <sheetProtection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FA376-C08A-49C6-BBB9-5BC755074D9B}">
  <dimension ref="A1:B1"/>
  <sheetViews>
    <sheetView workbookViewId="0">
      <selection activeCell="E1" sqref="E1"/>
    </sheetView>
  </sheetViews>
  <sheetFormatPr defaultColWidth="9.1328125" defaultRowHeight="14.25" x14ac:dyDescent="0.45"/>
  <cols>
    <col min="1" max="1" width="27.86328125" style="197" customWidth="1"/>
    <col min="2" max="2" width="38.59765625" style="197" customWidth="1"/>
    <col min="3" max="16384" width="9.1328125" style="197"/>
  </cols>
  <sheetData>
    <row r="1" spans="1:2" ht="183" customHeight="1" x14ac:dyDescent="0.45">
      <c r="A1" s="194"/>
      <c r="B1" s="193" t="s">
        <v>76</v>
      </c>
    </row>
  </sheetData>
  <sheetProtection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A04B4-FF79-4FC8-9302-7E2A3F66A5E0}">
  <sheetPr codeName="Sheet3">
    <tabColor rgb="FF00B0F0"/>
    <pageSetUpPr fitToPage="1"/>
  </sheetPr>
  <dimension ref="A1:S508"/>
  <sheetViews>
    <sheetView tabSelected="1" workbookViewId="0">
      <selection activeCell="E12" sqref="E12"/>
    </sheetView>
  </sheetViews>
  <sheetFormatPr defaultColWidth="9.1328125" defaultRowHeight="11.25" x14ac:dyDescent="0.3"/>
  <cols>
    <col min="1" max="1" width="2.86328125" style="192" customWidth="1"/>
    <col min="2" max="2" width="30.3984375" style="6" customWidth="1"/>
    <col min="3" max="8" width="14.265625" style="3" customWidth="1"/>
    <col min="9" max="10" width="14.265625" style="5" customWidth="1"/>
    <col min="11" max="11" width="21.265625" style="5" customWidth="1"/>
    <col min="12" max="13" width="26.3984375" style="1" customWidth="1"/>
    <col min="14" max="14" width="18.86328125" style="1" customWidth="1"/>
    <col min="15" max="15" width="14.265625" style="1" customWidth="1"/>
    <col min="16" max="16384" width="9.1328125" style="1"/>
  </cols>
  <sheetData>
    <row r="1" spans="1:18" ht="24.4" x14ac:dyDescent="0.6">
      <c r="A1" s="1"/>
      <c r="B1" s="2" t="s">
        <v>0</v>
      </c>
      <c r="I1" s="4"/>
      <c r="J1" s="4"/>
      <c r="R1" s="3"/>
    </row>
    <row r="2" spans="1:18" ht="11.25" customHeight="1" x14ac:dyDescent="0.3">
      <c r="A2" s="1"/>
      <c r="I2" s="4"/>
      <c r="J2" s="4"/>
      <c r="R2" s="3"/>
    </row>
    <row r="3" spans="1:18" ht="11.25" customHeight="1" x14ac:dyDescent="0.3">
      <c r="A3" s="1"/>
      <c r="B3" s="7" t="s">
        <v>1</v>
      </c>
      <c r="C3" s="8"/>
      <c r="D3" s="9"/>
      <c r="E3" s="10"/>
      <c r="F3" s="200" t="s">
        <v>2</v>
      </c>
      <c r="G3" s="201"/>
      <c r="H3" s="201"/>
      <c r="I3" s="4"/>
      <c r="J3" s="4"/>
      <c r="R3" s="3"/>
    </row>
    <row r="4" spans="1:18" ht="11.25" customHeight="1" x14ac:dyDescent="0.3">
      <c r="A4" s="1"/>
      <c r="B4" s="11" t="s">
        <v>3</v>
      </c>
      <c r="C4" s="12"/>
      <c r="D4" s="13"/>
      <c r="E4" s="14"/>
      <c r="F4" s="201"/>
      <c r="G4" s="201"/>
      <c r="H4" s="201"/>
      <c r="I4" s="3"/>
      <c r="J4" s="1"/>
      <c r="K4" s="1"/>
      <c r="R4" s="3"/>
    </row>
    <row r="5" spans="1:18" s="15" customFormat="1" ht="21" customHeight="1" x14ac:dyDescent="0.3">
      <c r="B5" s="16" t="s">
        <v>4</v>
      </c>
      <c r="C5" s="17" t="s">
        <v>5</v>
      </c>
      <c r="D5" s="18" t="s">
        <v>6</v>
      </c>
      <c r="E5" s="19" t="s">
        <v>7</v>
      </c>
      <c r="F5" s="201"/>
      <c r="G5" s="201"/>
      <c r="H5" s="201"/>
      <c r="I5" s="20"/>
    </row>
    <row r="6" spans="1:18" s="15" customFormat="1" ht="11.25" customHeight="1" x14ac:dyDescent="0.3">
      <c r="A6" s="1"/>
      <c r="B6" s="21" t="s">
        <v>8</v>
      </c>
      <c r="C6" s="22">
        <v>305</v>
      </c>
      <c r="D6" s="23">
        <v>240.791775</v>
      </c>
      <c r="E6" s="24">
        <v>545.79177500000003</v>
      </c>
      <c r="F6" s="201"/>
      <c r="G6" s="201"/>
      <c r="H6" s="201"/>
      <c r="I6" s="20"/>
    </row>
    <row r="7" spans="1:18" ht="11.25" customHeight="1" x14ac:dyDescent="0.3">
      <c r="A7" s="1"/>
      <c r="B7" s="21" t="s">
        <v>9</v>
      </c>
      <c r="C7" s="22">
        <v>208</v>
      </c>
      <c r="D7" s="23">
        <v>300.82775099999998</v>
      </c>
      <c r="E7" s="24">
        <v>508.82775099999998</v>
      </c>
      <c r="F7" s="201"/>
      <c r="G7" s="201"/>
      <c r="H7" s="201"/>
      <c r="J7" s="1"/>
      <c r="K7" s="1"/>
      <c r="R7" s="3"/>
    </row>
    <row r="8" spans="1:18" ht="11.25" customHeight="1" x14ac:dyDescent="0.3">
      <c r="A8" s="1"/>
      <c r="B8" s="21" t="s">
        <v>10</v>
      </c>
      <c r="C8" s="22">
        <v>221.01301279199998</v>
      </c>
      <c r="D8" s="23">
        <v>398.89713</v>
      </c>
      <c r="E8" s="24">
        <v>619.91014279199999</v>
      </c>
      <c r="F8" s="201"/>
      <c r="G8" s="201"/>
      <c r="H8" s="201"/>
      <c r="I8" s="3"/>
      <c r="K8" s="1"/>
      <c r="R8" s="3"/>
    </row>
    <row r="9" spans="1:18" ht="11.25" customHeight="1" x14ac:dyDescent="0.3">
      <c r="A9" s="1"/>
      <c r="B9" s="21" t="s">
        <v>11</v>
      </c>
      <c r="C9" s="22">
        <v>314.596047</v>
      </c>
      <c r="D9" s="23">
        <v>548.64213900000004</v>
      </c>
      <c r="E9" s="24">
        <v>863.23818600000004</v>
      </c>
      <c r="F9" s="201"/>
      <c r="G9" s="201"/>
      <c r="H9" s="201"/>
      <c r="I9" s="3"/>
      <c r="J9" s="1"/>
      <c r="K9" s="1"/>
      <c r="R9" s="3"/>
    </row>
    <row r="10" spans="1:18" ht="11.25" customHeight="1" x14ac:dyDescent="0.3">
      <c r="A10" s="1"/>
      <c r="B10" s="21" t="s">
        <v>12</v>
      </c>
      <c r="C10" s="22">
        <v>227.03073000000001</v>
      </c>
      <c r="D10" s="23">
        <v>436.904901</v>
      </c>
      <c r="E10" s="24">
        <v>663.93563100000006</v>
      </c>
      <c r="F10" s="201"/>
      <c r="G10" s="201"/>
      <c r="H10" s="201"/>
      <c r="I10" s="3"/>
      <c r="J10" s="1"/>
      <c r="K10" s="1"/>
      <c r="R10" s="3"/>
    </row>
    <row r="11" spans="1:18" ht="11.25" customHeight="1" x14ac:dyDescent="0.3">
      <c r="A11" s="1"/>
      <c r="B11" s="21" t="s">
        <v>13</v>
      </c>
      <c r="C11" s="22">
        <v>291.17912162300001</v>
      </c>
      <c r="D11" s="23">
        <v>341.69523299999997</v>
      </c>
      <c r="E11" s="24">
        <v>632.87435462300004</v>
      </c>
      <c r="F11" s="201"/>
      <c r="G11" s="201"/>
      <c r="H11" s="201"/>
      <c r="I11" s="3"/>
      <c r="J11" s="1"/>
      <c r="K11" s="1"/>
      <c r="R11" s="3"/>
    </row>
    <row r="12" spans="1:18" ht="11.25" customHeight="1" x14ac:dyDescent="0.3">
      <c r="A12" s="1"/>
      <c r="B12" s="21" t="s">
        <v>14</v>
      </c>
      <c r="C12" s="22">
        <v>250.76016627548498</v>
      </c>
      <c r="D12" s="23">
        <v>386.69872800000002</v>
      </c>
      <c r="E12" s="24">
        <v>637.45889427548502</v>
      </c>
      <c r="F12" s="201"/>
      <c r="G12" s="201"/>
      <c r="H12" s="201"/>
      <c r="I12" s="3"/>
      <c r="J12" s="1"/>
      <c r="K12" s="1"/>
    </row>
    <row r="13" spans="1:18" ht="11.25" customHeight="1" x14ac:dyDescent="0.3">
      <c r="A13" s="1"/>
      <c r="B13" s="21" t="s">
        <v>15</v>
      </c>
      <c r="C13" s="22">
        <v>73.24443149999999</v>
      </c>
      <c r="D13" s="23">
        <v>446.18187899999998</v>
      </c>
      <c r="E13" s="24">
        <v>519.4263105</v>
      </c>
      <c r="F13" s="201"/>
      <c r="G13" s="201"/>
      <c r="H13" s="201"/>
      <c r="I13" s="3"/>
      <c r="J13" s="1"/>
      <c r="K13" s="1"/>
    </row>
    <row r="14" spans="1:18" ht="11.25" customHeight="1" x14ac:dyDescent="0.3">
      <c r="A14" s="1"/>
      <c r="B14" s="21" t="s">
        <v>16</v>
      </c>
      <c r="C14" s="22">
        <v>111.00721561343335</v>
      </c>
      <c r="D14" s="23">
        <v>388.96549199999998</v>
      </c>
      <c r="E14" s="24">
        <v>499.97270761343333</v>
      </c>
      <c r="F14" s="201"/>
      <c r="G14" s="201"/>
      <c r="H14" s="201"/>
      <c r="I14" s="3"/>
      <c r="J14" s="1"/>
      <c r="K14" s="1"/>
    </row>
    <row r="15" spans="1:18" ht="11.25" customHeight="1" x14ac:dyDescent="0.3">
      <c r="A15" s="1"/>
      <c r="B15" s="21" t="s">
        <v>17</v>
      </c>
      <c r="C15" s="22">
        <v>118.75783248484953</v>
      </c>
      <c r="D15" s="23">
        <v>392.40721500000001</v>
      </c>
      <c r="E15" s="24">
        <v>511.16504748484954</v>
      </c>
      <c r="F15" s="201"/>
      <c r="G15" s="201"/>
      <c r="H15" s="201"/>
      <c r="I15" s="3"/>
      <c r="J15" s="1"/>
      <c r="K15" s="1"/>
    </row>
    <row r="16" spans="1:18" ht="11.25" customHeight="1" x14ac:dyDescent="0.3">
      <c r="A16" s="1"/>
      <c r="B16" s="21" t="s">
        <v>18</v>
      </c>
      <c r="C16" s="22">
        <v>108.73041236176577</v>
      </c>
      <c r="D16" s="23">
        <v>333.04239899999999</v>
      </c>
      <c r="E16" s="24">
        <v>441.77281136176578</v>
      </c>
      <c r="I16" s="3"/>
      <c r="J16" s="1"/>
      <c r="K16" s="1"/>
    </row>
    <row r="17" spans="1:18" ht="11.25" customHeight="1" x14ac:dyDescent="0.3">
      <c r="A17" s="1"/>
      <c r="B17" s="25" t="s">
        <v>19</v>
      </c>
      <c r="C17" s="26">
        <v>107.84950575249727</v>
      </c>
      <c r="D17" s="27">
        <v>476.14669800000001</v>
      </c>
      <c r="E17" s="28">
        <v>583.99620375249731</v>
      </c>
      <c r="I17" s="3"/>
      <c r="J17" s="1"/>
      <c r="K17" s="1"/>
      <c r="R17" s="3"/>
    </row>
    <row r="18" spans="1:18" ht="11.25" customHeight="1" x14ac:dyDescent="0.3">
      <c r="A18" s="1"/>
      <c r="B18" s="29" t="s">
        <v>20</v>
      </c>
      <c r="C18" s="30">
        <v>117.61550170001269</v>
      </c>
      <c r="D18" s="31">
        <v>734.36657400000001</v>
      </c>
      <c r="E18" s="32">
        <v>851.98207570001273</v>
      </c>
      <c r="F18" s="33"/>
      <c r="H18" s="33"/>
      <c r="I18" s="3"/>
      <c r="J18" s="1"/>
      <c r="K18" s="1"/>
      <c r="R18" s="3"/>
    </row>
    <row r="19" spans="1:18" ht="11.25" customHeight="1" x14ac:dyDescent="0.3">
      <c r="A19" s="1"/>
      <c r="B19" s="34" t="s">
        <v>21</v>
      </c>
      <c r="C19" s="35">
        <f>G38</f>
        <v>84.970224625000014</v>
      </c>
      <c r="D19" s="36">
        <f>[2]Total!D206/1000000</f>
        <v>1071.0914700000001</v>
      </c>
      <c r="E19" s="37">
        <f t="shared" ref="E19" si="0">C19+D19</f>
        <v>1156.0616946250002</v>
      </c>
      <c r="I19" s="3"/>
      <c r="J19" s="1"/>
      <c r="K19" s="1"/>
      <c r="R19" s="3"/>
    </row>
    <row r="20" spans="1:18" ht="11.25" customHeight="1" x14ac:dyDescent="0.3">
      <c r="A20" s="1"/>
      <c r="B20" s="38" t="s">
        <v>22</v>
      </c>
      <c r="C20" s="39">
        <f t="shared" ref="C20:E20" si="1">(C19-C18)/C18*100</f>
        <v>-27.755930641079051</v>
      </c>
      <c r="D20" s="40">
        <f t="shared" si="1"/>
        <v>45.852426829002169</v>
      </c>
      <c r="E20" s="41">
        <f t="shared" si="1"/>
        <v>35.690846978810789</v>
      </c>
      <c r="I20" s="3"/>
      <c r="J20" s="1"/>
      <c r="K20" s="1"/>
      <c r="R20" s="3"/>
    </row>
    <row r="21" spans="1:18" ht="12.75" x14ac:dyDescent="0.3">
      <c r="A21" s="1"/>
      <c r="B21" s="42"/>
      <c r="F21" s="43"/>
      <c r="I21" s="3"/>
      <c r="J21" s="1"/>
      <c r="K21" s="1"/>
      <c r="R21" s="3"/>
    </row>
    <row r="22" spans="1:18" x14ac:dyDescent="0.3">
      <c r="A22" s="1"/>
      <c r="B22" s="7" t="s">
        <v>23</v>
      </c>
      <c r="C22" s="8"/>
      <c r="D22" s="44"/>
      <c r="E22" s="44"/>
      <c r="F22" s="45"/>
      <c r="G22" s="10"/>
      <c r="I22" s="3"/>
      <c r="J22" s="1"/>
      <c r="K22" s="1"/>
      <c r="R22" s="3"/>
    </row>
    <row r="23" spans="1:18" x14ac:dyDescent="0.3">
      <c r="A23" s="1"/>
      <c r="B23" s="46" t="s">
        <v>24</v>
      </c>
      <c r="C23" s="47"/>
      <c r="D23" s="48"/>
      <c r="E23" s="48"/>
      <c r="F23" s="49"/>
      <c r="G23" s="50"/>
      <c r="I23" s="3"/>
      <c r="J23" s="1"/>
      <c r="K23" s="1"/>
      <c r="R23" s="3"/>
    </row>
    <row r="24" spans="1:18" x14ac:dyDescent="0.3">
      <c r="A24" s="1"/>
      <c r="B24" s="16" t="s">
        <v>4</v>
      </c>
      <c r="C24" s="51" t="s">
        <v>25</v>
      </c>
      <c r="D24" s="51" t="s">
        <v>26</v>
      </c>
      <c r="E24" s="51" t="s">
        <v>27</v>
      </c>
      <c r="F24" s="52" t="s">
        <v>28</v>
      </c>
      <c r="G24" s="53" t="s">
        <v>29</v>
      </c>
      <c r="I24" s="3"/>
      <c r="J24" s="1"/>
      <c r="K24" s="1"/>
      <c r="R24" s="3"/>
    </row>
    <row r="25" spans="1:18" x14ac:dyDescent="0.3">
      <c r="A25" s="1"/>
      <c r="B25" s="21" t="s">
        <v>8</v>
      </c>
      <c r="C25" s="54">
        <v>100</v>
      </c>
      <c r="D25" s="54">
        <v>139</v>
      </c>
      <c r="E25" s="54">
        <v>13</v>
      </c>
      <c r="F25" s="55">
        <v>53</v>
      </c>
      <c r="G25" s="56">
        <v>305</v>
      </c>
      <c r="H25" s="57"/>
      <c r="I25" s="3"/>
      <c r="J25" s="1"/>
      <c r="K25" s="1"/>
      <c r="R25" s="3"/>
    </row>
    <row r="26" spans="1:18" x14ac:dyDescent="0.3">
      <c r="A26" s="1"/>
      <c r="B26" s="21" t="s">
        <v>9</v>
      </c>
      <c r="C26" s="54">
        <v>59</v>
      </c>
      <c r="D26" s="54">
        <v>48</v>
      </c>
      <c r="E26" s="54">
        <v>10</v>
      </c>
      <c r="F26" s="55">
        <v>91</v>
      </c>
      <c r="G26" s="56">
        <v>208</v>
      </c>
      <c r="H26" s="57"/>
      <c r="I26" s="43"/>
      <c r="J26" s="1"/>
      <c r="K26" s="1"/>
      <c r="R26" s="3"/>
    </row>
    <row r="27" spans="1:18" x14ac:dyDescent="0.3">
      <c r="A27" s="1"/>
      <c r="B27" s="21" t="s">
        <v>10</v>
      </c>
      <c r="C27" s="54">
        <v>83.977025241999996</v>
      </c>
      <c r="D27" s="54">
        <v>60.736575999999999</v>
      </c>
      <c r="E27" s="54">
        <v>21.366949999999999</v>
      </c>
      <c r="F27" s="55">
        <v>54.932461549999999</v>
      </c>
      <c r="G27" s="56">
        <v>221.01301279199998</v>
      </c>
      <c r="H27" s="57"/>
      <c r="I27" s="43"/>
      <c r="J27" s="1"/>
      <c r="K27" s="1"/>
      <c r="R27" s="3"/>
    </row>
    <row r="28" spans="1:18" x14ac:dyDescent="0.3">
      <c r="A28" s="1"/>
      <c r="B28" s="21" t="s">
        <v>11</v>
      </c>
      <c r="C28" s="54">
        <v>197.245148</v>
      </c>
      <c r="D28" s="54">
        <v>45.179764499999997</v>
      </c>
      <c r="E28" s="54">
        <v>25.770022000000001</v>
      </c>
      <c r="F28" s="55">
        <v>46.401112500000004</v>
      </c>
      <c r="G28" s="56">
        <v>314.596047</v>
      </c>
      <c r="H28" s="57"/>
      <c r="I28" s="43"/>
      <c r="J28" s="1"/>
      <c r="K28" s="1"/>
      <c r="R28" s="3"/>
    </row>
    <row r="29" spans="1:18" x14ac:dyDescent="0.3">
      <c r="A29" s="1"/>
      <c r="B29" s="21" t="s">
        <v>12</v>
      </c>
      <c r="C29" s="54">
        <v>95.227401</v>
      </c>
      <c r="D29" s="54">
        <v>52.568109</v>
      </c>
      <c r="E29" s="54">
        <v>3.2878064999999999</v>
      </c>
      <c r="F29" s="55">
        <v>75.947413499999996</v>
      </c>
      <c r="G29" s="56">
        <v>227.03073000000001</v>
      </c>
      <c r="H29" s="57"/>
      <c r="I29" s="43"/>
      <c r="J29" s="1"/>
      <c r="K29" s="1"/>
      <c r="R29" s="3"/>
    </row>
    <row r="30" spans="1:18" x14ac:dyDescent="0.3">
      <c r="A30" s="1"/>
      <c r="B30" s="21" t="s">
        <v>13</v>
      </c>
      <c r="C30" s="54">
        <v>98.204333500000004</v>
      </c>
      <c r="D30" s="54">
        <v>52.37648712</v>
      </c>
      <c r="E30" s="54">
        <v>5.8036028630000001</v>
      </c>
      <c r="F30" s="55">
        <v>134.79469813999998</v>
      </c>
      <c r="G30" s="56">
        <v>291.17912162300001</v>
      </c>
      <c r="H30" s="57"/>
      <c r="I30" s="43"/>
      <c r="J30" s="1"/>
      <c r="K30" s="1"/>
      <c r="R30" s="3"/>
    </row>
    <row r="31" spans="1:18" x14ac:dyDescent="0.3">
      <c r="A31" s="1"/>
      <c r="B31" s="21" t="s">
        <v>14</v>
      </c>
      <c r="C31" s="54">
        <v>85.265814444043002</v>
      </c>
      <c r="D31" s="54">
        <v>57.322842348843004</v>
      </c>
      <c r="E31" s="54">
        <v>5.9868713831310005</v>
      </c>
      <c r="F31" s="55">
        <v>102.18463809946799</v>
      </c>
      <c r="G31" s="56">
        <v>250.76016627548501</v>
      </c>
      <c r="H31" s="57"/>
      <c r="I31" s="43"/>
      <c r="J31" s="1"/>
      <c r="K31" s="1"/>
      <c r="R31" s="3"/>
    </row>
    <row r="32" spans="1:18" x14ac:dyDescent="0.3">
      <c r="A32" s="1"/>
      <c r="B32" s="21" t="s">
        <v>15</v>
      </c>
      <c r="C32" s="54">
        <v>24.961266999999999</v>
      </c>
      <c r="D32" s="54">
        <v>11.543022499999999</v>
      </c>
      <c r="E32" s="54">
        <v>3.9181979999999998</v>
      </c>
      <c r="F32" s="55">
        <v>32.821944000000002</v>
      </c>
      <c r="G32" s="56">
        <v>73.24443149999999</v>
      </c>
      <c r="H32" s="57"/>
      <c r="I32" s="43"/>
      <c r="J32" s="1"/>
      <c r="K32" s="1"/>
      <c r="R32" s="3"/>
    </row>
    <row r="33" spans="1:18" x14ac:dyDescent="0.3">
      <c r="A33" s="1"/>
      <c r="B33" s="21" t="s">
        <v>16</v>
      </c>
      <c r="C33" s="54">
        <v>36.258525278082843</v>
      </c>
      <c r="D33" s="54">
        <v>25.63503495306535</v>
      </c>
      <c r="E33" s="54">
        <v>13.126125500000001</v>
      </c>
      <c r="F33" s="55">
        <v>35.987529882285152</v>
      </c>
      <c r="G33" s="56">
        <v>111.00721561343335</v>
      </c>
      <c r="H33" s="57"/>
      <c r="I33" s="43"/>
      <c r="J33" s="1"/>
      <c r="K33" s="1"/>
      <c r="R33" s="3"/>
    </row>
    <row r="34" spans="1:18" x14ac:dyDescent="0.3">
      <c r="A34" s="1"/>
      <c r="B34" s="21" t="s">
        <v>17</v>
      </c>
      <c r="C34" s="54">
        <v>23.056246220590378</v>
      </c>
      <c r="D34" s="54">
        <v>45.830348671750357</v>
      </c>
      <c r="E34" s="54">
        <v>10.861373592508778</v>
      </c>
      <c r="F34" s="55">
        <v>39.009864</v>
      </c>
      <c r="G34" s="56">
        <v>118.75783248484953</v>
      </c>
      <c r="H34" s="57"/>
      <c r="I34" s="43"/>
      <c r="J34" s="1"/>
      <c r="K34" s="1"/>
      <c r="R34" s="3"/>
    </row>
    <row r="35" spans="1:18" x14ac:dyDescent="0.3">
      <c r="A35" s="1"/>
      <c r="B35" s="21" t="s">
        <v>18</v>
      </c>
      <c r="C35" s="54">
        <v>29.952131220598023</v>
      </c>
      <c r="D35" s="54">
        <v>24.893332848039904</v>
      </c>
      <c r="E35" s="54">
        <v>5.2846640731296564</v>
      </c>
      <c r="F35" s="55">
        <v>48.600284219998194</v>
      </c>
      <c r="G35" s="56">
        <v>108.73041236176577</v>
      </c>
      <c r="H35" s="57"/>
      <c r="I35" s="3"/>
      <c r="J35" s="1"/>
      <c r="K35" s="1"/>
      <c r="R35" s="3"/>
    </row>
    <row r="36" spans="1:18" x14ac:dyDescent="0.3">
      <c r="A36" s="1"/>
      <c r="B36" s="25" t="s">
        <v>19</v>
      </c>
      <c r="C36" s="58">
        <v>18.217927002499998</v>
      </c>
      <c r="D36" s="58">
        <v>17.95913715</v>
      </c>
      <c r="E36" s="58">
        <v>4.1522559999972701</v>
      </c>
      <c r="F36" s="58">
        <v>67.520185599999991</v>
      </c>
      <c r="G36" s="59">
        <v>107.84950575249727</v>
      </c>
      <c r="H36" s="57"/>
      <c r="I36" s="3"/>
      <c r="J36" s="1"/>
      <c r="K36" s="1"/>
      <c r="R36" s="3"/>
    </row>
    <row r="37" spans="1:18" x14ac:dyDescent="0.3">
      <c r="A37" s="1"/>
      <c r="B37" s="29" t="s">
        <v>20</v>
      </c>
      <c r="C37" s="60">
        <v>21.067798775011287</v>
      </c>
      <c r="D37" s="60">
        <v>47.333715575000006</v>
      </c>
      <c r="E37" s="60">
        <v>6.5550497500013805</v>
      </c>
      <c r="F37" s="60">
        <v>42.658937600000002</v>
      </c>
      <c r="G37" s="61">
        <v>117.61550170001269</v>
      </c>
      <c r="H37" s="57"/>
      <c r="I37" s="3"/>
      <c r="J37" s="1"/>
      <c r="K37" s="1"/>
      <c r="R37" s="3"/>
    </row>
    <row r="38" spans="1:18" x14ac:dyDescent="0.3">
      <c r="A38" s="1"/>
      <c r="B38" s="34" t="s">
        <v>21</v>
      </c>
      <c r="C38" s="62">
        <f>[2]Total!B52</f>
        <v>21.905330500000002</v>
      </c>
      <c r="D38" s="62">
        <f>[2]Total!C52</f>
        <v>34.099439875000002</v>
      </c>
      <c r="E38" s="62">
        <f>[2]Total!D52</f>
        <v>7.8184424999999997</v>
      </c>
      <c r="F38" s="62">
        <f>[2]Total!E52</f>
        <v>21.147011750000001</v>
      </c>
      <c r="G38" s="63">
        <f t="shared" ref="G38" si="2">SUM(C38:F38)</f>
        <v>84.970224625000014</v>
      </c>
      <c r="H38" s="57"/>
      <c r="I38" s="3"/>
      <c r="J38" s="1"/>
      <c r="K38" s="1"/>
      <c r="R38" s="3"/>
    </row>
    <row r="39" spans="1:18" x14ac:dyDescent="0.3">
      <c r="A39" s="1"/>
      <c r="B39" s="38" t="s">
        <v>22</v>
      </c>
      <c r="C39" s="64">
        <f t="shared" ref="C39:G39" si="3">(C38-C37)/C37*100</f>
        <v>3.9754116409262408</v>
      </c>
      <c r="D39" s="64">
        <f t="shared" si="3"/>
        <v>-27.95951160654263</v>
      </c>
      <c r="E39" s="64">
        <f t="shared" si="3"/>
        <v>19.273579883941434</v>
      </c>
      <c r="F39" s="64">
        <f t="shared" si="3"/>
        <v>-50.427711190819714</v>
      </c>
      <c r="G39" s="65">
        <f t="shared" si="3"/>
        <v>-27.755930641079051</v>
      </c>
      <c r="H39" s="57"/>
      <c r="I39" s="3"/>
      <c r="J39" s="1"/>
      <c r="K39" s="1"/>
      <c r="R39" s="3"/>
    </row>
    <row r="40" spans="1:18" x14ac:dyDescent="0.3">
      <c r="A40" s="1"/>
      <c r="B40" s="1"/>
      <c r="E40" s="66"/>
      <c r="I40" s="3"/>
      <c r="J40" s="1"/>
      <c r="K40" s="1"/>
      <c r="R40" s="3"/>
    </row>
    <row r="41" spans="1:18" x14ac:dyDescent="0.3">
      <c r="A41" s="1"/>
      <c r="B41" s="7" t="s">
        <v>30</v>
      </c>
      <c r="C41" s="8"/>
      <c r="D41" s="8"/>
      <c r="E41" s="8"/>
      <c r="F41" s="44"/>
      <c r="G41" s="45"/>
      <c r="I41" s="3"/>
      <c r="J41" s="1"/>
      <c r="K41" s="1"/>
      <c r="R41" s="3"/>
    </row>
    <row r="42" spans="1:18" x14ac:dyDescent="0.3">
      <c r="A42" s="1"/>
      <c r="B42" s="67" t="s">
        <v>31</v>
      </c>
      <c r="C42" s="68"/>
      <c r="D42" s="68"/>
      <c r="E42" s="68"/>
      <c r="F42" s="69"/>
      <c r="G42" s="70"/>
      <c r="I42" s="3"/>
      <c r="J42" s="1"/>
      <c r="K42" s="1"/>
      <c r="R42" s="3"/>
    </row>
    <row r="43" spans="1:18" x14ac:dyDescent="0.3">
      <c r="A43" s="1"/>
      <c r="B43" s="71" t="s">
        <v>32</v>
      </c>
      <c r="C43" s="72" t="s">
        <v>17</v>
      </c>
      <c r="D43" s="73" t="s">
        <v>18</v>
      </c>
      <c r="E43" s="73" t="s">
        <v>19</v>
      </c>
      <c r="F43" s="73" t="s">
        <v>20</v>
      </c>
      <c r="G43" s="74" t="s">
        <v>21</v>
      </c>
      <c r="I43" s="3"/>
      <c r="J43" s="1"/>
      <c r="K43" s="1"/>
      <c r="R43" s="3"/>
    </row>
    <row r="44" spans="1:18" x14ac:dyDescent="0.3">
      <c r="A44" s="1"/>
      <c r="B44" s="21" t="s">
        <v>33</v>
      </c>
      <c r="C44" s="75">
        <v>92.069268484849516</v>
      </c>
      <c r="D44" s="75">
        <v>92.097899361767915</v>
      </c>
      <c r="E44" s="76">
        <v>90.346138552499255</v>
      </c>
      <c r="F44" s="77">
        <v>87.608102259601353</v>
      </c>
      <c r="G44" s="78">
        <f>[2]Total!D39/1000000</f>
        <v>66.122756124999995</v>
      </c>
      <c r="I44" s="3"/>
      <c r="J44" s="1"/>
      <c r="K44" s="1"/>
      <c r="R44" s="3"/>
    </row>
    <row r="45" spans="1:18" x14ac:dyDescent="0.3">
      <c r="A45" s="1"/>
      <c r="B45" s="21" t="s">
        <v>34</v>
      </c>
      <c r="C45" s="75">
        <v>19.437804</v>
      </c>
      <c r="D45" s="75">
        <v>10.76662499999787</v>
      </c>
      <c r="E45" s="76">
        <v>13.792965999998019</v>
      </c>
      <c r="F45" s="77">
        <v>23.872659440411322</v>
      </c>
      <c r="G45" s="78">
        <f>[2]Total!D40/1000000</f>
        <v>18.2509345</v>
      </c>
      <c r="I45" s="3"/>
      <c r="J45" s="1"/>
      <c r="K45" s="1"/>
      <c r="R45" s="3"/>
    </row>
    <row r="46" spans="1:18" x14ac:dyDescent="0.3">
      <c r="A46" s="1"/>
      <c r="B46" s="21" t="s">
        <v>35</v>
      </c>
      <c r="C46" s="75">
        <v>3.66656</v>
      </c>
      <c r="D46" s="75">
        <v>2.15442</v>
      </c>
      <c r="E46" s="76">
        <v>2.1728232000000003</v>
      </c>
      <c r="F46" s="77">
        <v>2.9593479999999999</v>
      </c>
      <c r="G46" s="78">
        <f>[2]Total!D41/1000000</f>
        <v>0</v>
      </c>
      <c r="I46" s="3"/>
      <c r="J46" s="1"/>
      <c r="K46" s="1"/>
      <c r="R46" s="3"/>
    </row>
    <row r="47" spans="1:18" x14ac:dyDescent="0.3">
      <c r="A47" s="1"/>
      <c r="B47" s="21" t="s">
        <v>36</v>
      </c>
      <c r="C47" s="75">
        <v>3.5842000000000001</v>
      </c>
      <c r="D47" s="75">
        <v>3.7114680000000004</v>
      </c>
      <c r="E47" s="76">
        <v>1.5375779999999999</v>
      </c>
      <c r="F47" s="77">
        <v>3.175392</v>
      </c>
      <c r="G47" s="78">
        <f>[2]Total!D42/1000000</f>
        <v>0.59653400000000001</v>
      </c>
      <c r="I47" s="3"/>
      <c r="J47" s="1"/>
      <c r="K47" s="1"/>
      <c r="R47" s="3"/>
    </row>
    <row r="48" spans="1:18" x14ac:dyDescent="0.3">
      <c r="A48" s="1"/>
      <c r="B48" s="79" t="s">
        <v>37</v>
      </c>
      <c r="C48" s="80">
        <v>118.75783248484952</v>
      </c>
      <c r="D48" s="80">
        <v>108.73041236176579</v>
      </c>
      <c r="E48" s="81">
        <v>107.84950575249727</v>
      </c>
      <c r="F48" s="82">
        <v>117.61550170001269</v>
      </c>
      <c r="G48" s="78">
        <f t="shared" ref="G48" si="4">SUM(G44:G47)</f>
        <v>84.970224625</v>
      </c>
      <c r="I48" s="3"/>
      <c r="J48" s="1"/>
      <c r="K48" s="1"/>
      <c r="R48" s="3"/>
    </row>
    <row r="49" spans="1:19" x14ac:dyDescent="0.3">
      <c r="A49" s="1"/>
      <c r="B49" s="83"/>
      <c r="C49" s="84"/>
      <c r="D49" s="84"/>
      <c r="E49" s="84"/>
      <c r="F49" s="84"/>
      <c r="G49" s="85"/>
      <c r="I49" s="3"/>
      <c r="J49" s="1"/>
      <c r="K49" s="1"/>
      <c r="R49" s="3"/>
    </row>
    <row r="50" spans="1:19" x14ac:dyDescent="0.3">
      <c r="A50" s="1"/>
      <c r="B50" s="1"/>
      <c r="I50" s="3"/>
      <c r="J50" s="1"/>
      <c r="K50" s="1"/>
    </row>
    <row r="51" spans="1:19" x14ac:dyDescent="0.3">
      <c r="A51" s="1"/>
      <c r="B51" s="7" t="s">
        <v>38</v>
      </c>
      <c r="C51" s="8"/>
      <c r="D51" s="8"/>
      <c r="E51" s="8"/>
      <c r="F51" s="8"/>
      <c r="G51" s="9"/>
      <c r="I51" s="3"/>
      <c r="J51" s="1"/>
      <c r="K51" s="1"/>
    </row>
    <row r="52" spans="1:19" x14ac:dyDescent="0.3">
      <c r="A52" s="1"/>
      <c r="B52" s="67" t="s">
        <v>39</v>
      </c>
      <c r="C52" s="68"/>
      <c r="D52" s="68"/>
      <c r="E52" s="68"/>
      <c r="F52" s="68"/>
      <c r="G52" s="86"/>
      <c r="I52" s="4"/>
      <c r="J52" s="4"/>
      <c r="Q52" s="3" t="s">
        <v>40</v>
      </c>
    </row>
    <row r="53" spans="1:19" s="15" customFormat="1" ht="19.5" x14ac:dyDescent="0.3">
      <c r="A53" s="1"/>
      <c r="B53" s="71" t="s">
        <v>4</v>
      </c>
      <c r="C53" s="87" t="s">
        <v>41</v>
      </c>
      <c r="D53" s="87" t="s">
        <v>42</v>
      </c>
      <c r="E53" s="88" t="s">
        <v>37</v>
      </c>
      <c r="F53" s="89" t="s">
        <v>43</v>
      </c>
      <c r="G53" s="90" t="s">
        <v>44</v>
      </c>
      <c r="I53" s="6"/>
      <c r="J53" s="6"/>
      <c r="M53" s="1"/>
      <c r="Q53" s="3"/>
    </row>
    <row r="54" spans="1:19" x14ac:dyDescent="0.3">
      <c r="A54" s="1"/>
      <c r="B54" s="91" t="s">
        <v>33</v>
      </c>
      <c r="C54" s="92"/>
      <c r="D54" s="92"/>
      <c r="E54" s="92"/>
      <c r="F54" s="93"/>
      <c r="G54" s="94"/>
      <c r="I54" s="95"/>
      <c r="J54" s="95"/>
      <c r="K54" s="1"/>
      <c r="Q54" s="96"/>
    </row>
    <row r="55" spans="1:19" x14ac:dyDescent="0.3">
      <c r="A55" s="1"/>
      <c r="B55" s="21" t="s">
        <v>15</v>
      </c>
      <c r="C55" s="54">
        <v>18.555443</v>
      </c>
      <c r="D55" s="54">
        <v>40.085326000000002</v>
      </c>
      <c r="E55" s="54">
        <v>58.640768999999999</v>
      </c>
      <c r="F55" s="97">
        <v>94.828763100448498</v>
      </c>
      <c r="G55" s="98">
        <v>5.1712368995514968</v>
      </c>
      <c r="I55" s="95"/>
      <c r="J55" s="95"/>
      <c r="K55" s="1"/>
      <c r="O55" s="99">
        <f t="shared" ref="O55:Q61" si="5">C55-C105-C155-C205-C255</f>
        <v>0</v>
      </c>
      <c r="P55" s="99">
        <f t="shared" si="5"/>
        <v>0</v>
      </c>
      <c r="Q55" s="99">
        <f t="shared" si="5"/>
        <v>0</v>
      </c>
      <c r="R55" s="99">
        <f>100-F55-G55</f>
        <v>0</v>
      </c>
      <c r="S55" s="99"/>
    </row>
    <row r="56" spans="1:19" x14ac:dyDescent="0.3">
      <c r="A56" s="1"/>
      <c r="B56" s="21" t="s">
        <v>16</v>
      </c>
      <c r="C56" s="54">
        <v>47.3045513446706</v>
      </c>
      <c r="D56" s="54">
        <v>37.130019268762744</v>
      </c>
      <c r="E56" s="54">
        <v>84.434570613433351</v>
      </c>
      <c r="F56" s="97">
        <v>55.616534467111158</v>
      </c>
      <c r="G56" s="98">
        <v>44.383465532888842</v>
      </c>
      <c r="I56" s="100"/>
      <c r="J56" s="6"/>
      <c r="K56" s="1"/>
      <c r="O56" s="99">
        <f t="shared" si="5"/>
        <v>0</v>
      </c>
      <c r="P56" s="99">
        <f t="shared" si="5"/>
        <v>0</v>
      </c>
      <c r="Q56" s="99">
        <f t="shared" si="5"/>
        <v>0</v>
      </c>
      <c r="R56" s="99">
        <f t="shared" ref="R56:R119" si="6">100-F56-G56</f>
        <v>0</v>
      </c>
      <c r="S56" s="99"/>
    </row>
    <row r="57" spans="1:19" x14ac:dyDescent="0.3">
      <c r="A57" s="1"/>
      <c r="B57" s="21" t="s">
        <v>17</v>
      </c>
      <c r="C57" s="54">
        <v>45.764129895055426</v>
      </c>
      <c r="D57" s="54">
        <v>46.305138589794083</v>
      </c>
      <c r="E57" s="54">
        <v>92.069268484849516</v>
      </c>
      <c r="F57" s="97">
        <v>39.859144165114643</v>
      </c>
      <c r="G57" s="98">
        <v>60.140855834885379</v>
      </c>
      <c r="I57" s="95"/>
      <c r="J57" s="95"/>
      <c r="K57" s="1"/>
      <c r="O57" s="99">
        <f t="shared" si="5"/>
        <v>0</v>
      </c>
      <c r="P57" s="99">
        <f t="shared" si="5"/>
        <v>0</v>
      </c>
      <c r="Q57" s="99">
        <f t="shared" si="5"/>
        <v>0</v>
      </c>
      <c r="R57" s="99">
        <f t="shared" si="6"/>
        <v>0</v>
      </c>
      <c r="S57" s="99"/>
    </row>
    <row r="58" spans="1:19" x14ac:dyDescent="0.3">
      <c r="A58" s="1"/>
      <c r="B58" s="21" t="s">
        <v>18</v>
      </c>
      <c r="C58" s="54">
        <v>62.997298375005684</v>
      </c>
      <c r="D58" s="54">
        <v>29.100600986762224</v>
      </c>
      <c r="E58" s="54">
        <v>92.097899361767915</v>
      </c>
      <c r="F58" s="97">
        <v>37.227405825054731</v>
      </c>
      <c r="G58" s="98">
        <v>62.772594174945262</v>
      </c>
      <c r="I58" s="95"/>
      <c r="J58" s="95"/>
      <c r="K58" s="1"/>
      <c r="O58" s="99">
        <f t="shared" si="5"/>
        <v>0</v>
      </c>
      <c r="P58" s="99">
        <f t="shared" si="5"/>
        <v>0</v>
      </c>
      <c r="Q58" s="99">
        <f t="shared" si="5"/>
        <v>0</v>
      </c>
      <c r="R58" s="99">
        <f t="shared" si="6"/>
        <v>0</v>
      </c>
      <c r="S58" s="99"/>
    </row>
    <row r="59" spans="1:19" x14ac:dyDescent="0.3">
      <c r="A59" s="1"/>
      <c r="B59" s="101" t="s">
        <v>19</v>
      </c>
      <c r="C59" s="102">
        <v>54.463967062499997</v>
      </c>
      <c r="D59" s="102">
        <v>35.882171489999251</v>
      </c>
      <c r="E59" s="102">
        <v>90.346138552499255</v>
      </c>
      <c r="F59" s="103">
        <v>45.106058422233268</v>
      </c>
      <c r="G59" s="104">
        <v>54.893941577766746</v>
      </c>
      <c r="I59" s="100"/>
      <c r="J59" s="6"/>
      <c r="K59" s="1"/>
      <c r="O59" s="99">
        <f t="shared" si="5"/>
        <v>0</v>
      </c>
      <c r="P59" s="99">
        <f t="shared" si="5"/>
        <v>0</v>
      </c>
      <c r="Q59" s="99">
        <f t="shared" si="5"/>
        <v>0</v>
      </c>
      <c r="R59" s="99">
        <f t="shared" si="6"/>
        <v>0</v>
      </c>
      <c r="S59" s="99"/>
    </row>
    <row r="60" spans="1:19" x14ac:dyDescent="0.3">
      <c r="A60" s="1"/>
      <c r="B60" s="29" t="s">
        <v>20</v>
      </c>
      <c r="C60" s="60">
        <v>62.600710365805128</v>
      </c>
      <c r="D60" s="60">
        <v>25.007391893796221</v>
      </c>
      <c r="E60" s="60">
        <v>87.608102259601353</v>
      </c>
      <c r="F60" s="105">
        <v>39.846531545050503</v>
      </c>
      <c r="G60" s="106">
        <v>60.153468454949497</v>
      </c>
      <c r="I60" s="100"/>
      <c r="J60" s="6"/>
      <c r="K60" s="1"/>
      <c r="O60" s="99">
        <f t="shared" si="5"/>
        <v>0</v>
      </c>
      <c r="P60" s="99">
        <f t="shared" si="5"/>
        <v>0</v>
      </c>
      <c r="Q60" s="99">
        <f t="shared" si="5"/>
        <v>0</v>
      </c>
      <c r="R60" s="99">
        <f t="shared" si="6"/>
        <v>0</v>
      </c>
      <c r="S60" s="99"/>
    </row>
    <row r="61" spans="1:19" x14ac:dyDescent="0.3">
      <c r="A61" s="1"/>
      <c r="B61" s="34" t="s">
        <v>21</v>
      </c>
      <c r="C61" s="62">
        <f>[2]Total!B59/1000000</f>
        <v>30.716769875000001</v>
      </c>
      <c r="D61" s="62">
        <f>[2]Total!C59/1000000</f>
        <v>35.405986249999998</v>
      </c>
      <c r="E61" s="62">
        <f>[2]Total!D59/1000000</f>
        <v>66.122756124999995</v>
      </c>
      <c r="F61" s="107">
        <f>[2]Total!E59</f>
        <v>48.4</v>
      </c>
      <c r="G61" s="108">
        <f>[2]Total!F59</f>
        <v>51.6</v>
      </c>
      <c r="I61" s="100"/>
      <c r="J61" s="6"/>
      <c r="K61" s="1"/>
      <c r="O61" s="99">
        <f t="shared" si="5"/>
        <v>0</v>
      </c>
      <c r="P61" s="99">
        <f t="shared" si="5"/>
        <v>0</v>
      </c>
      <c r="Q61" s="99">
        <f t="shared" si="5"/>
        <v>0</v>
      </c>
      <c r="R61" s="99">
        <f t="shared" si="6"/>
        <v>0</v>
      </c>
      <c r="S61" s="99"/>
    </row>
    <row r="62" spans="1:19" x14ac:dyDescent="0.3">
      <c r="A62" s="1"/>
      <c r="B62" s="109" t="s">
        <v>22</v>
      </c>
      <c r="C62" s="110">
        <f>IFERROR((C61-C60)/C60*100,"na")</f>
        <v>-50.932234322090594</v>
      </c>
      <c r="D62" s="110">
        <f t="shared" ref="D62:G62" si="7">IFERROR((D61-D60)/D60*100,"na")</f>
        <v>41.582082611275581</v>
      </c>
      <c r="E62" s="110">
        <f t="shared" si="7"/>
        <v>-24.524382540482076</v>
      </c>
      <c r="F62" s="111">
        <f t="shared" si="7"/>
        <v>21.466030099204346</v>
      </c>
      <c r="G62" s="112">
        <f t="shared" si="7"/>
        <v>-14.219410242911282</v>
      </c>
      <c r="I62" s="100"/>
      <c r="J62" s="6"/>
      <c r="K62" s="1"/>
      <c r="O62" s="99"/>
      <c r="P62" s="99"/>
      <c r="Q62" s="99"/>
      <c r="R62" s="99"/>
      <c r="S62" s="99"/>
    </row>
    <row r="63" spans="1:19" x14ac:dyDescent="0.3">
      <c r="A63" s="1"/>
      <c r="B63" s="91" t="s">
        <v>34</v>
      </c>
      <c r="C63" s="113"/>
      <c r="D63" s="113"/>
      <c r="E63" s="113"/>
      <c r="F63" s="114"/>
      <c r="G63" s="115"/>
      <c r="I63" s="100"/>
      <c r="J63" s="95"/>
      <c r="K63" s="1"/>
      <c r="O63" s="99"/>
      <c r="P63" s="99"/>
      <c r="Q63" s="99"/>
      <c r="R63" s="99"/>
      <c r="S63" s="99"/>
    </row>
    <row r="64" spans="1:19" x14ac:dyDescent="0.3">
      <c r="A64" s="1"/>
      <c r="B64" s="21" t="s">
        <v>15</v>
      </c>
      <c r="C64" s="54">
        <v>2.4605825000000001</v>
      </c>
      <c r="D64" s="54">
        <v>8.5308609999999998</v>
      </c>
      <c r="E64" s="54">
        <v>10.991443500000001</v>
      </c>
      <c r="F64" s="114">
        <v>97.546837926123544</v>
      </c>
      <c r="G64" s="115">
        <v>2.4531620738764555</v>
      </c>
      <c r="I64" s="95"/>
      <c r="J64" s="95"/>
      <c r="K64" s="1"/>
      <c r="O64" s="99">
        <f t="shared" ref="O64:Q70" si="8">C64-C114-C164-C214-C264</f>
        <v>0</v>
      </c>
      <c r="P64" s="99">
        <f t="shared" si="8"/>
        <v>0</v>
      </c>
      <c r="Q64" s="99">
        <f t="shared" si="8"/>
        <v>0</v>
      </c>
      <c r="R64" s="99">
        <f t="shared" si="6"/>
        <v>0</v>
      </c>
      <c r="S64" s="99"/>
    </row>
    <row r="65" spans="1:19" x14ac:dyDescent="0.3">
      <c r="A65" s="1"/>
      <c r="B65" s="21" t="s">
        <v>16</v>
      </c>
      <c r="C65" s="54">
        <v>10.838963</v>
      </c>
      <c r="D65" s="54">
        <v>6.3512019999999998</v>
      </c>
      <c r="E65" s="54">
        <v>17.190165</v>
      </c>
      <c r="F65" s="114">
        <v>73.440615063015883</v>
      </c>
      <c r="G65" s="115">
        <v>26.559384936984127</v>
      </c>
      <c r="I65" s="100"/>
      <c r="J65" s="6"/>
      <c r="K65" s="1"/>
      <c r="O65" s="99">
        <f t="shared" si="8"/>
        <v>0</v>
      </c>
      <c r="P65" s="99">
        <f t="shared" si="8"/>
        <v>0</v>
      </c>
      <c r="Q65" s="99">
        <f t="shared" si="8"/>
        <v>0</v>
      </c>
      <c r="R65" s="99">
        <f t="shared" si="6"/>
        <v>0</v>
      </c>
      <c r="S65" s="99"/>
    </row>
    <row r="66" spans="1:19" x14ac:dyDescent="0.3">
      <c r="A66" s="1"/>
      <c r="B66" s="21" t="s">
        <v>17</v>
      </c>
      <c r="C66" s="54">
        <v>15.178725</v>
      </c>
      <c r="D66" s="54">
        <v>4.2590789999999998</v>
      </c>
      <c r="E66" s="54">
        <v>19.437804</v>
      </c>
      <c r="F66" s="114">
        <v>34.797552926233593</v>
      </c>
      <c r="G66" s="115">
        <v>65.202447073766407</v>
      </c>
      <c r="I66" s="95"/>
      <c r="J66" s="95"/>
      <c r="K66" s="1"/>
      <c r="O66" s="99">
        <f t="shared" si="8"/>
        <v>0</v>
      </c>
      <c r="P66" s="99">
        <f t="shared" si="8"/>
        <v>0</v>
      </c>
      <c r="Q66" s="99">
        <f t="shared" si="8"/>
        <v>0</v>
      </c>
      <c r="R66" s="99">
        <f t="shared" si="6"/>
        <v>0</v>
      </c>
      <c r="S66" s="99"/>
    </row>
    <row r="67" spans="1:19" x14ac:dyDescent="0.3">
      <c r="A67" s="1"/>
      <c r="B67" s="21" t="s">
        <v>18</v>
      </c>
      <c r="C67" s="54">
        <v>4.5262769999982</v>
      </c>
      <c r="D67" s="54">
        <v>6.2403479999996705</v>
      </c>
      <c r="E67" s="54">
        <v>10.76662499999787</v>
      </c>
      <c r="F67" s="114">
        <v>80.148123619697685</v>
      </c>
      <c r="G67" s="115">
        <v>19.851876380302315</v>
      </c>
      <c r="I67" s="95"/>
      <c r="J67" s="95"/>
      <c r="K67" s="1"/>
      <c r="O67" s="99">
        <f t="shared" si="8"/>
        <v>0</v>
      </c>
      <c r="P67" s="99">
        <f t="shared" si="8"/>
        <v>0</v>
      </c>
      <c r="Q67" s="99">
        <f t="shared" si="8"/>
        <v>0</v>
      </c>
      <c r="R67" s="99">
        <f t="shared" si="6"/>
        <v>0</v>
      </c>
      <c r="S67" s="99"/>
    </row>
    <row r="68" spans="1:19" x14ac:dyDescent="0.3">
      <c r="A68" s="1"/>
      <c r="B68" s="101" t="s">
        <v>19</v>
      </c>
      <c r="C68" s="102">
        <v>7.1609999999999996</v>
      </c>
      <c r="D68" s="102">
        <v>6.6319659999980196</v>
      </c>
      <c r="E68" s="102">
        <v>13.792965999998019</v>
      </c>
      <c r="F68" s="103">
        <v>80.056166932787846</v>
      </c>
      <c r="G68" s="104">
        <v>19.943833067212168</v>
      </c>
      <c r="I68" s="100"/>
      <c r="J68" s="6"/>
      <c r="K68" s="1"/>
      <c r="O68" s="99">
        <f t="shared" si="8"/>
        <v>0</v>
      </c>
      <c r="P68" s="99">
        <f t="shared" si="8"/>
        <v>0</v>
      </c>
      <c r="Q68" s="99">
        <f t="shared" si="8"/>
        <v>0</v>
      </c>
      <c r="R68" s="99">
        <f t="shared" si="6"/>
        <v>0</v>
      </c>
      <c r="S68" s="99"/>
    </row>
    <row r="69" spans="1:19" x14ac:dyDescent="0.3">
      <c r="A69" s="1"/>
      <c r="B69" s="29" t="s">
        <v>20</v>
      </c>
      <c r="C69" s="60">
        <v>18.38663164040976</v>
      </c>
      <c r="D69" s="60">
        <v>5.4860278000015601</v>
      </c>
      <c r="E69" s="60">
        <v>23.872659440411322</v>
      </c>
      <c r="F69" s="105">
        <v>25.630433031364312</v>
      </c>
      <c r="G69" s="106">
        <v>74.369566968635681</v>
      </c>
      <c r="I69" s="100"/>
      <c r="J69" s="6"/>
      <c r="K69" s="1"/>
      <c r="O69" s="99">
        <f t="shared" si="8"/>
        <v>0</v>
      </c>
      <c r="P69" s="99">
        <f t="shared" si="8"/>
        <v>0</v>
      </c>
      <c r="Q69" s="99">
        <f t="shared" si="8"/>
        <v>0</v>
      </c>
      <c r="R69" s="99">
        <f t="shared" si="6"/>
        <v>0</v>
      </c>
      <c r="S69" s="99"/>
    </row>
    <row r="70" spans="1:19" x14ac:dyDescent="0.3">
      <c r="A70" s="1"/>
      <c r="B70" s="34" t="str">
        <f>B61</f>
        <v>2020-21</v>
      </c>
      <c r="C70" s="62">
        <f>[2]Total!B64/1000000</f>
        <v>7.6437225</v>
      </c>
      <c r="D70" s="62">
        <f>[2]Total!C64/1000000</f>
        <v>10.607212000000001</v>
      </c>
      <c r="E70" s="62">
        <f>[2]Total!D64/1000000</f>
        <v>18.2509345</v>
      </c>
      <c r="F70" s="107">
        <f>[2]Total!E64</f>
        <v>69.7</v>
      </c>
      <c r="G70" s="108">
        <f>[2]Total!F64</f>
        <v>30.3</v>
      </c>
      <c r="I70" s="100"/>
      <c r="J70" s="6"/>
      <c r="K70" s="1"/>
      <c r="O70" s="99">
        <f t="shared" si="8"/>
        <v>0</v>
      </c>
      <c r="P70" s="99">
        <f t="shared" si="8"/>
        <v>0</v>
      </c>
      <c r="Q70" s="99">
        <f t="shared" si="8"/>
        <v>0</v>
      </c>
      <c r="R70" s="99">
        <f t="shared" si="6"/>
        <v>0</v>
      </c>
      <c r="S70" s="99"/>
    </row>
    <row r="71" spans="1:19" x14ac:dyDescent="0.3">
      <c r="A71" s="1"/>
      <c r="B71" s="109" t="s">
        <v>22</v>
      </c>
      <c r="C71" s="110">
        <f>IFERROR((C70-C69)/C69*100,"na")</f>
        <v>-58.427825990700853</v>
      </c>
      <c r="D71" s="110">
        <f t="shared" ref="D71:G71" si="9">IFERROR((D70-D69)/D69*100,"na")</f>
        <v>93.34958528640675</v>
      </c>
      <c r="E71" s="110">
        <f t="shared" si="9"/>
        <v>-23.54880047798504</v>
      </c>
      <c r="F71" s="111">
        <f t="shared" si="9"/>
        <v>171.94234258432996</v>
      </c>
      <c r="G71" s="112">
        <f t="shared" si="9"/>
        <v>-59.257527998275691</v>
      </c>
      <c r="I71" s="100"/>
      <c r="J71" s="6"/>
      <c r="K71" s="1"/>
      <c r="O71" s="99"/>
      <c r="P71" s="99"/>
      <c r="Q71" s="99"/>
      <c r="R71" s="99"/>
      <c r="S71" s="99"/>
    </row>
    <row r="72" spans="1:19" x14ac:dyDescent="0.3">
      <c r="A72" s="1"/>
      <c r="B72" s="91" t="s">
        <v>45</v>
      </c>
      <c r="C72" s="113"/>
      <c r="D72" s="113"/>
      <c r="E72" s="113"/>
      <c r="F72" s="114"/>
      <c r="G72" s="115"/>
      <c r="I72" s="100"/>
      <c r="J72" s="6"/>
      <c r="K72" s="1"/>
      <c r="O72" s="99"/>
      <c r="P72" s="99"/>
      <c r="Q72" s="99"/>
      <c r="R72" s="99"/>
      <c r="S72" s="99"/>
    </row>
    <row r="73" spans="1:19" x14ac:dyDescent="0.3">
      <c r="A73" s="1"/>
      <c r="B73" s="21" t="s">
        <v>15</v>
      </c>
      <c r="C73" s="54">
        <v>0.29699999999999999</v>
      </c>
      <c r="D73" s="54">
        <v>0.98789700000000003</v>
      </c>
      <c r="E73" s="54">
        <v>1.284897</v>
      </c>
      <c r="F73" s="114">
        <v>100</v>
      </c>
      <c r="G73" s="115">
        <v>0</v>
      </c>
      <c r="I73" s="95"/>
      <c r="J73" s="95"/>
      <c r="K73" s="1"/>
      <c r="O73" s="99">
        <f t="shared" ref="O73:Q79" si="10">C73-C123-C173-C223-C273</f>
        <v>0</v>
      </c>
      <c r="P73" s="99">
        <f t="shared" si="10"/>
        <v>0</v>
      </c>
      <c r="Q73" s="99">
        <f t="shared" si="10"/>
        <v>0</v>
      </c>
      <c r="R73" s="99">
        <f t="shared" si="6"/>
        <v>0</v>
      </c>
      <c r="S73" s="99"/>
    </row>
    <row r="74" spans="1:19" x14ac:dyDescent="0.3">
      <c r="A74" s="1"/>
      <c r="B74" s="21" t="s">
        <v>16</v>
      </c>
      <c r="C74" s="54">
        <v>2.9992800000000002</v>
      </c>
      <c r="D74" s="54">
        <v>0.438</v>
      </c>
      <c r="E74" s="54">
        <v>3.4372799999999999</v>
      </c>
      <c r="F74" s="114">
        <v>62.563853984115738</v>
      </c>
      <c r="G74" s="115">
        <v>37.436146015884262</v>
      </c>
      <c r="I74" s="100"/>
      <c r="J74" s="6"/>
      <c r="K74" s="1"/>
      <c r="O74" s="99">
        <f t="shared" si="10"/>
        <v>0</v>
      </c>
      <c r="P74" s="99">
        <f t="shared" si="10"/>
        <v>0</v>
      </c>
      <c r="Q74" s="99">
        <f t="shared" si="10"/>
        <v>0</v>
      </c>
      <c r="R74" s="99">
        <f t="shared" si="6"/>
        <v>0</v>
      </c>
      <c r="S74" s="99"/>
    </row>
    <row r="75" spans="1:19" x14ac:dyDescent="0.3">
      <c r="A75" s="1"/>
      <c r="B75" s="21" t="s">
        <v>17</v>
      </c>
      <c r="C75" s="54">
        <v>2.6328800000000001</v>
      </c>
      <c r="D75" s="54">
        <v>1.0336799999999999</v>
      </c>
      <c r="E75" s="54">
        <v>3.66656</v>
      </c>
      <c r="F75" s="114">
        <v>76.637923370966305</v>
      </c>
      <c r="G75" s="115">
        <v>23.362076629033695</v>
      </c>
      <c r="I75" s="95"/>
      <c r="J75" s="95"/>
      <c r="K75" s="1"/>
      <c r="O75" s="99">
        <f t="shared" si="10"/>
        <v>0</v>
      </c>
      <c r="P75" s="99">
        <f t="shared" si="10"/>
        <v>0</v>
      </c>
      <c r="Q75" s="99">
        <f t="shared" si="10"/>
        <v>0</v>
      </c>
      <c r="R75" s="99">
        <f t="shared" si="6"/>
        <v>0</v>
      </c>
      <c r="S75" s="99"/>
    </row>
    <row r="76" spans="1:19" x14ac:dyDescent="0.3">
      <c r="A76" s="1"/>
      <c r="B76" s="21" t="s">
        <v>18</v>
      </c>
      <c r="C76" s="54">
        <v>1.2608999999999999</v>
      </c>
      <c r="D76" s="54">
        <v>0.89351999999999998</v>
      </c>
      <c r="E76" s="54">
        <v>2.15442</v>
      </c>
      <c r="F76" s="114">
        <v>40.423737746389797</v>
      </c>
      <c r="G76" s="115">
        <v>59.576262253610203</v>
      </c>
      <c r="I76" s="95"/>
      <c r="J76" s="95"/>
      <c r="K76" s="1"/>
      <c r="O76" s="99">
        <f t="shared" si="10"/>
        <v>0</v>
      </c>
      <c r="P76" s="99">
        <f t="shared" si="10"/>
        <v>2.7755575615628914E-17</v>
      </c>
      <c r="Q76" s="99">
        <f t="shared" si="10"/>
        <v>0</v>
      </c>
      <c r="R76" s="99">
        <f t="shared" si="6"/>
        <v>0</v>
      </c>
      <c r="S76" s="99"/>
    </row>
    <row r="77" spans="1:19" x14ac:dyDescent="0.3">
      <c r="A77" s="1"/>
      <c r="B77" s="101" t="s">
        <v>19</v>
      </c>
      <c r="C77" s="102">
        <v>1.1514</v>
      </c>
      <c r="D77" s="102">
        <v>1.0214232000000001</v>
      </c>
      <c r="E77" s="102">
        <v>2.1728232000000003</v>
      </c>
      <c r="F77" s="103">
        <v>4.7645176172285906</v>
      </c>
      <c r="G77" s="104">
        <v>95.235482382771409</v>
      </c>
      <c r="I77" s="100"/>
      <c r="J77" s="6"/>
      <c r="K77" s="1"/>
      <c r="O77" s="99">
        <f t="shared" si="10"/>
        <v>0</v>
      </c>
      <c r="P77" s="99">
        <f t="shared" si="10"/>
        <v>0</v>
      </c>
      <c r="Q77" s="99">
        <f t="shared" si="10"/>
        <v>0</v>
      </c>
      <c r="R77" s="99">
        <f t="shared" si="6"/>
        <v>0</v>
      </c>
      <c r="S77" s="99"/>
    </row>
    <row r="78" spans="1:19" x14ac:dyDescent="0.3">
      <c r="A78" s="1"/>
      <c r="B78" s="29" t="s">
        <v>20</v>
      </c>
      <c r="C78" s="60">
        <v>2.4293800000000001</v>
      </c>
      <c r="D78" s="60">
        <v>0.52996799999999999</v>
      </c>
      <c r="E78" s="60">
        <v>2.9593479999999999</v>
      </c>
      <c r="F78" s="105">
        <v>5.7818468477161957</v>
      </c>
      <c r="G78" s="106">
        <v>94.218153152283804</v>
      </c>
      <c r="I78" s="100"/>
      <c r="J78" s="6"/>
      <c r="K78" s="1"/>
      <c r="O78" s="99">
        <f t="shared" si="10"/>
        <v>0</v>
      </c>
      <c r="P78" s="99">
        <f t="shared" si="10"/>
        <v>0</v>
      </c>
      <c r="Q78" s="99">
        <f t="shared" si="10"/>
        <v>0</v>
      </c>
      <c r="R78" s="99">
        <f t="shared" si="6"/>
        <v>0</v>
      </c>
      <c r="S78" s="99"/>
    </row>
    <row r="79" spans="1:19" x14ac:dyDescent="0.3">
      <c r="A79" s="1"/>
      <c r="B79" s="34" t="str">
        <f>B70</f>
        <v>2020-21</v>
      </c>
      <c r="C79" s="62">
        <f>[2]Total!B69/1000000</f>
        <v>0</v>
      </c>
      <c r="D79" s="62">
        <f>[2]Total!C69/1000000</f>
        <v>0</v>
      </c>
      <c r="E79" s="62">
        <f>[2]Total!D69/1000000</f>
        <v>0</v>
      </c>
      <c r="F79" s="107">
        <f>[2]Total!E69</f>
        <v>0</v>
      </c>
      <c r="G79" s="108">
        <f>[2]Total!F69</f>
        <v>0</v>
      </c>
      <c r="I79" s="100"/>
      <c r="J79" s="6"/>
      <c r="K79" s="1"/>
      <c r="O79" s="99">
        <f t="shared" si="10"/>
        <v>0</v>
      </c>
      <c r="P79" s="99">
        <f t="shared" si="10"/>
        <v>0</v>
      </c>
      <c r="Q79" s="99">
        <f t="shared" si="10"/>
        <v>0</v>
      </c>
      <c r="R79" s="99">
        <f t="shared" si="6"/>
        <v>100</v>
      </c>
      <c r="S79" s="99"/>
    </row>
    <row r="80" spans="1:19" x14ac:dyDescent="0.3">
      <c r="A80" s="1"/>
      <c r="B80" s="109" t="s">
        <v>22</v>
      </c>
      <c r="C80" s="110">
        <f>IFERROR((C79-C78)/C78*100,"na")</f>
        <v>-100</v>
      </c>
      <c r="D80" s="110">
        <f t="shared" ref="D80:G80" si="11">IFERROR((D79-D78)/D78*100,"na")</f>
        <v>-100</v>
      </c>
      <c r="E80" s="110">
        <f t="shared" si="11"/>
        <v>-100</v>
      </c>
      <c r="F80" s="111">
        <f t="shared" si="11"/>
        <v>-100</v>
      </c>
      <c r="G80" s="112">
        <f t="shared" si="11"/>
        <v>-100</v>
      </c>
      <c r="I80" s="100"/>
      <c r="J80" s="6"/>
      <c r="K80" s="1"/>
      <c r="O80" s="99"/>
      <c r="P80" s="99"/>
      <c r="Q80" s="99"/>
      <c r="R80" s="99">
        <f t="shared" si="6"/>
        <v>300</v>
      </c>
      <c r="S80" s="99"/>
    </row>
    <row r="81" spans="1:19" x14ac:dyDescent="0.3">
      <c r="A81" s="1"/>
      <c r="B81" s="91" t="s">
        <v>36</v>
      </c>
      <c r="C81" s="113"/>
      <c r="D81" s="113"/>
      <c r="E81" s="113"/>
      <c r="F81" s="114"/>
      <c r="G81" s="115"/>
      <c r="I81" s="95"/>
      <c r="J81" s="95"/>
      <c r="K81" s="1"/>
      <c r="O81" s="99"/>
      <c r="P81" s="99"/>
      <c r="Q81" s="99"/>
      <c r="R81" s="99">
        <f t="shared" si="6"/>
        <v>100</v>
      </c>
      <c r="S81" s="99"/>
    </row>
    <row r="82" spans="1:19" x14ac:dyDescent="0.3">
      <c r="A82" s="1"/>
      <c r="B82" s="21" t="s">
        <v>15</v>
      </c>
      <c r="C82" s="54">
        <v>0.40523700000000001</v>
      </c>
      <c r="D82" s="54">
        <v>1.922085</v>
      </c>
      <c r="E82" s="54">
        <v>2.3273220000000001</v>
      </c>
      <c r="F82" s="114">
        <v>100</v>
      </c>
      <c r="G82" s="115">
        <v>0</v>
      </c>
      <c r="I82" s="95"/>
      <c r="J82" s="95"/>
      <c r="K82" s="1"/>
      <c r="O82" s="99">
        <f t="shared" ref="O82:Q88" si="12">C82-C132-C182-C232-C282</f>
        <v>0</v>
      </c>
      <c r="P82" s="99">
        <f t="shared" si="12"/>
        <v>0</v>
      </c>
      <c r="Q82" s="99">
        <f t="shared" si="12"/>
        <v>0</v>
      </c>
      <c r="R82" s="99">
        <f t="shared" si="6"/>
        <v>0</v>
      </c>
      <c r="S82" s="99"/>
    </row>
    <row r="83" spans="1:19" x14ac:dyDescent="0.3">
      <c r="A83" s="1"/>
      <c r="B83" s="21" t="s">
        <v>16</v>
      </c>
      <c r="C83" s="54">
        <v>2.9097</v>
      </c>
      <c r="D83" s="54">
        <v>3.0354999999999999</v>
      </c>
      <c r="E83" s="54">
        <v>5.9451999999999998</v>
      </c>
      <c r="F83" s="114">
        <v>75.078205287467952</v>
      </c>
      <c r="G83" s="115">
        <v>24.921794712532044</v>
      </c>
      <c r="I83" s="100"/>
      <c r="J83" s="6"/>
      <c r="K83" s="1"/>
      <c r="O83" s="99">
        <f t="shared" si="12"/>
        <v>0</v>
      </c>
      <c r="P83" s="99">
        <f t="shared" si="12"/>
        <v>0</v>
      </c>
      <c r="Q83" s="99">
        <f t="shared" si="12"/>
        <v>0</v>
      </c>
      <c r="R83" s="99">
        <f t="shared" si="6"/>
        <v>0</v>
      </c>
      <c r="S83" s="99"/>
    </row>
    <row r="84" spans="1:19" x14ac:dyDescent="0.3">
      <c r="A84" s="1"/>
      <c r="B84" s="21" t="s">
        <v>17</v>
      </c>
      <c r="C84" s="54">
        <v>2.887</v>
      </c>
      <c r="D84" s="54">
        <v>0.69720000000000004</v>
      </c>
      <c r="E84" s="54">
        <v>3.5842000000000001</v>
      </c>
      <c r="F84" s="114">
        <v>94.900482136234388</v>
      </c>
      <c r="G84" s="115">
        <v>5.099517863765608</v>
      </c>
      <c r="I84" s="95"/>
      <c r="J84" s="95"/>
      <c r="K84" s="1"/>
      <c r="O84" s="99">
        <f t="shared" si="12"/>
        <v>0</v>
      </c>
      <c r="P84" s="99">
        <f t="shared" si="12"/>
        <v>0</v>
      </c>
      <c r="Q84" s="99">
        <f t="shared" si="12"/>
        <v>0</v>
      </c>
      <c r="R84" s="99">
        <f t="shared" si="6"/>
        <v>0</v>
      </c>
      <c r="S84" s="99"/>
    </row>
    <row r="85" spans="1:19" x14ac:dyDescent="0.3">
      <c r="A85" s="1"/>
      <c r="B85" s="21" t="s">
        <v>18</v>
      </c>
      <c r="C85" s="54">
        <v>0.52614000000000005</v>
      </c>
      <c r="D85" s="54">
        <v>3.1853280000000006</v>
      </c>
      <c r="E85" s="54">
        <v>3.7114680000000004</v>
      </c>
      <c r="F85" s="114">
        <v>13.547265344033709</v>
      </c>
      <c r="G85" s="115">
        <v>86.452734655966296</v>
      </c>
      <c r="I85" s="95"/>
      <c r="J85" s="95"/>
      <c r="K85" s="1"/>
      <c r="O85" s="99">
        <f t="shared" si="12"/>
        <v>0</v>
      </c>
      <c r="P85" s="99">
        <f t="shared" si="12"/>
        <v>0</v>
      </c>
      <c r="Q85" s="99">
        <f t="shared" si="12"/>
        <v>0</v>
      </c>
      <c r="R85" s="99">
        <f t="shared" si="6"/>
        <v>0</v>
      </c>
      <c r="S85" s="99"/>
    </row>
    <row r="86" spans="1:19" x14ac:dyDescent="0.3">
      <c r="A86" s="1"/>
      <c r="B86" s="101" t="s">
        <v>19</v>
      </c>
      <c r="C86" s="102">
        <v>0.70484999999999998</v>
      </c>
      <c r="D86" s="102">
        <v>0.83272800000000002</v>
      </c>
      <c r="E86" s="102">
        <v>1.5375779999999999</v>
      </c>
      <c r="F86" s="116">
        <v>58.446826386399032</v>
      </c>
      <c r="G86" s="117">
        <v>41.553173613600976</v>
      </c>
      <c r="I86" s="100"/>
      <c r="J86" s="6"/>
      <c r="K86" s="1"/>
      <c r="O86" s="99">
        <f t="shared" si="12"/>
        <v>0</v>
      </c>
      <c r="P86" s="99">
        <f t="shared" si="12"/>
        <v>0</v>
      </c>
      <c r="Q86" s="99">
        <f t="shared" si="12"/>
        <v>0</v>
      </c>
      <c r="R86" s="99">
        <f t="shared" si="6"/>
        <v>0</v>
      </c>
      <c r="S86" s="99"/>
    </row>
    <row r="87" spans="1:19" x14ac:dyDescent="0.3">
      <c r="A87" s="1"/>
      <c r="B87" s="29" t="s">
        <v>20</v>
      </c>
      <c r="C87" s="60">
        <v>1.4561999999999999</v>
      </c>
      <c r="D87" s="60">
        <v>1.7191920000000001</v>
      </c>
      <c r="E87" s="60">
        <v>3.175392</v>
      </c>
      <c r="F87" s="118">
        <v>53.247177212500588</v>
      </c>
      <c r="G87" s="119">
        <v>46.752822787499412</v>
      </c>
      <c r="I87" s="100"/>
      <c r="J87" s="6"/>
      <c r="K87" s="1"/>
      <c r="O87" s="99">
        <f t="shared" si="12"/>
        <v>0</v>
      </c>
      <c r="P87" s="99">
        <f t="shared" si="12"/>
        <v>0</v>
      </c>
      <c r="Q87" s="99">
        <f t="shared" si="12"/>
        <v>0</v>
      </c>
      <c r="R87" s="99">
        <f t="shared" si="6"/>
        <v>0</v>
      </c>
      <c r="S87" s="99"/>
    </row>
    <row r="88" spans="1:19" x14ac:dyDescent="0.3">
      <c r="A88" s="1"/>
      <c r="B88" s="34" t="str">
        <f>B79</f>
        <v>2020-21</v>
      </c>
      <c r="C88" s="62">
        <f>[2]Total!B74/1000000</f>
        <v>0.15257999999999999</v>
      </c>
      <c r="D88" s="62">
        <f>[2]Total!C74/1000000</f>
        <v>0.44395400000000002</v>
      </c>
      <c r="E88" s="62">
        <f>[2]Total!D74/1000000</f>
        <v>0.59653400000000001</v>
      </c>
      <c r="F88" s="120">
        <f>[2]Total!E74</f>
        <v>100</v>
      </c>
      <c r="G88" s="121">
        <f>[2]Total!F74</f>
        <v>0</v>
      </c>
      <c r="I88" s="99"/>
      <c r="J88" s="99"/>
      <c r="K88" s="99"/>
      <c r="L88" s="99"/>
      <c r="M88" s="99"/>
      <c r="N88" s="99"/>
      <c r="O88" s="99">
        <f t="shared" si="12"/>
        <v>1.3877787807814457E-17</v>
      </c>
      <c r="P88" s="99">
        <f t="shared" si="12"/>
        <v>0</v>
      </c>
      <c r="Q88" s="99">
        <f t="shared" si="12"/>
        <v>0</v>
      </c>
      <c r="R88" s="99">
        <f t="shared" si="6"/>
        <v>0</v>
      </c>
      <c r="S88" s="99"/>
    </row>
    <row r="89" spans="1:19" x14ac:dyDescent="0.3">
      <c r="A89" s="1"/>
      <c r="B89" s="109" t="s">
        <v>22</v>
      </c>
      <c r="C89" s="110">
        <f>IFERROR((C88-C87)/C87*100,"na")</f>
        <v>-89.522043675319324</v>
      </c>
      <c r="D89" s="110">
        <f t="shared" ref="D89:G89" si="13">IFERROR((D88-D87)/D87*100,"na")</f>
        <v>-74.176589932945248</v>
      </c>
      <c r="E89" s="110">
        <f t="shared" si="13"/>
        <v>-81.213846983301579</v>
      </c>
      <c r="F89" s="111">
        <f t="shared" si="13"/>
        <v>87.803382704996181</v>
      </c>
      <c r="G89" s="112">
        <f t="shared" si="13"/>
        <v>-100</v>
      </c>
      <c r="I89" s="99"/>
      <c r="J89" s="99"/>
      <c r="K89" s="99"/>
      <c r="L89" s="99"/>
      <c r="M89" s="99"/>
      <c r="N89" s="99"/>
      <c r="O89" s="99"/>
      <c r="P89" s="99"/>
      <c r="Q89" s="99"/>
      <c r="R89" s="99">
        <f t="shared" si="6"/>
        <v>112.19661729500382</v>
      </c>
      <c r="S89" s="99"/>
    </row>
    <row r="90" spans="1:19" x14ac:dyDescent="0.3">
      <c r="A90" s="1"/>
      <c r="B90" s="91" t="s">
        <v>46</v>
      </c>
      <c r="C90" s="113"/>
      <c r="D90" s="113"/>
      <c r="E90" s="113"/>
      <c r="F90" s="114"/>
      <c r="G90" s="115"/>
      <c r="I90" s="99"/>
      <c r="J90" s="99"/>
      <c r="K90" s="99"/>
      <c r="L90" s="99"/>
      <c r="M90" s="99"/>
      <c r="N90" s="99"/>
      <c r="O90" s="99"/>
      <c r="P90" s="99"/>
      <c r="Q90" s="99"/>
      <c r="R90" s="99">
        <f t="shared" si="6"/>
        <v>100</v>
      </c>
      <c r="S90" s="99"/>
    </row>
    <row r="91" spans="1:19" x14ac:dyDescent="0.3">
      <c r="A91" s="1"/>
      <c r="B91" s="21" t="s">
        <v>15</v>
      </c>
      <c r="C91" s="54">
        <v>21.718262500000002</v>
      </c>
      <c r="D91" s="54">
        <v>51.526169000000003</v>
      </c>
      <c r="E91" s="54">
        <v>73.244431500000005</v>
      </c>
      <c r="F91" s="114">
        <v>95.448740112617287</v>
      </c>
      <c r="G91" s="115">
        <v>4.5512598873827237</v>
      </c>
      <c r="I91" s="99"/>
      <c r="J91" s="99"/>
      <c r="K91" s="99"/>
      <c r="L91" s="99"/>
      <c r="M91" s="99"/>
      <c r="N91" s="99"/>
      <c r="O91" s="99">
        <f t="shared" ref="O91:Q97" si="14">C91-C141-C191-C241-C291</f>
        <v>0</v>
      </c>
      <c r="P91" s="99">
        <f t="shared" si="14"/>
        <v>0</v>
      </c>
      <c r="Q91" s="99">
        <f t="shared" si="14"/>
        <v>0</v>
      </c>
      <c r="R91" s="99">
        <f t="shared" si="6"/>
        <v>-1.0658141036401503E-14</v>
      </c>
      <c r="S91" s="99"/>
    </row>
    <row r="92" spans="1:19" x14ac:dyDescent="0.3">
      <c r="A92" s="1"/>
      <c r="B92" s="21" t="s">
        <v>16</v>
      </c>
      <c r="C92" s="54">
        <v>64.052494344670606</v>
      </c>
      <c r="D92" s="54">
        <v>46.954721268762746</v>
      </c>
      <c r="E92" s="54">
        <v>111.00721561343335</v>
      </c>
      <c r="F92" s="114">
        <v>59.710231552145679</v>
      </c>
      <c r="G92" s="115">
        <v>40.289768447854321</v>
      </c>
      <c r="I92" s="99"/>
      <c r="J92" s="99"/>
      <c r="K92" s="99"/>
      <c r="L92" s="99"/>
      <c r="M92" s="99"/>
      <c r="N92" s="99"/>
      <c r="O92" s="99">
        <f t="shared" si="14"/>
        <v>0</v>
      </c>
      <c r="P92" s="99">
        <f t="shared" si="14"/>
        <v>0</v>
      </c>
      <c r="Q92" s="99">
        <f t="shared" si="14"/>
        <v>0</v>
      </c>
      <c r="R92" s="99">
        <f t="shared" si="6"/>
        <v>0</v>
      </c>
      <c r="S92" s="99"/>
    </row>
    <row r="93" spans="1:19" x14ac:dyDescent="0.3">
      <c r="A93" s="1"/>
      <c r="B93" s="21" t="s">
        <v>17</v>
      </c>
      <c r="C93" s="54">
        <v>66.462734895055434</v>
      </c>
      <c r="D93" s="54">
        <v>52.295097589794082</v>
      </c>
      <c r="E93" s="54">
        <v>118.75783248484952</v>
      </c>
      <c r="F93" s="114">
        <v>42.087052788275031</v>
      </c>
      <c r="G93" s="115">
        <v>57.912947211724983</v>
      </c>
      <c r="I93" s="99"/>
      <c r="J93" s="99"/>
      <c r="K93" s="99"/>
      <c r="L93" s="99"/>
      <c r="M93" s="99"/>
      <c r="N93" s="99"/>
      <c r="O93" s="99">
        <f t="shared" si="14"/>
        <v>0</v>
      </c>
      <c r="P93" s="99">
        <f t="shared" si="14"/>
        <v>0</v>
      </c>
      <c r="Q93" s="99">
        <f t="shared" si="14"/>
        <v>0</v>
      </c>
      <c r="R93" s="99">
        <f t="shared" si="6"/>
        <v>0</v>
      </c>
      <c r="S93" s="99"/>
    </row>
    <row r="94" spans="1:19" x14ac:dyDescent="0.3">
      <c r="A94" s="1"/>
      <c r="B94" s="21" t="s">
        <v>18</v>
      </c>
      <c r="C94" s="54">
        <v>69.310615375003891</v>
      </c>
      <c r="D94" s="54">
        <v>39.419796986761895</v>
      </c>
      <c r="E94" s="54">
        <v>108.73041236176579</v>
      </c>
      <c r="F94" s="114">
        <v>40.411793613667498</v>
      </c>
      <c r="G94" s="115">
        <v>59.588206386332487</v>
      </c>
      <c r="I94" s="99"/>
      <c r="J94" s="99"/>
      <c r="K94" s="99"/>
      <c r="L94" s="99"/>
      <c r="M94" s="99"/>
      <c r="N94" s="99"/>
      <c r="O94" s="99">
        <f t="shared" si="14"/>
        <v>0</v>
      </c>
      <c r="P94" s="99">
        <f t="shared" si="14"/>
        <v>0</v>
      </c>
      <c r="Q94" s="99">
        <f t="shared" si="14"/>
        <v>0</v>
      </c>
      <c r="R94" s="99">
        <f t="shared" si="6"/>
        <v>0</v>
      </c>
      <c r="S94" s="99"/>
    </row>
    <row r="95" spans="1:19" x14ac:dyDescent="0.3">
      <c r="A95" s="1"/>
      <c r="B95" s="101" t="s">
        <v>19</v>
      </c>
      <c r="C95" s="102">
        <v>63.481217062500001</v>
      </c>
      <c r="D95" s="102">
        <v>44.368288689997271</v>
      </c>
      <c r="E95" s="102">
        <v>107.84950575249727</v>
      </c>
      <c r="F95" s="116">
        <v>48.772387501234988</v>
      </c>
      <c r="G95" s="117">
        <v>51.227612498765026</v>
      </c>
      <c r="I95" s="99"/>
      <c r="J95" s="99"/>
      <c r="K95" s="99"/>
      <c r="L95" s="99"/>
      <c r="M95" s="99"/>
      <c r="N95" s="99"/>
      <c r="O95" s="99">
        <f t="shared" si="14"/>
        <v>0</v>
      </c>
      <c r="P95" s="99">
        <f t="shared" si="14"/>
        <v>0</v>
      </c>
      <c r="Q95" s="99">
        <f t="shared" si="14"/>
        <v>0</v>
      </c>
      <c r="R95" s="99">
        <f t="shared" si="6"/>
        <v>0</v>
      </c>
      <c r="S95" s="99"/>
    </row>
    <row r="96" spans="1:19" x14ac:dyDescent="0.3">
      <c r="A96" s="1"/>
      <c r="B96" s="29" t="s">
        <v>20</v>
      </c>
      <c r="C96" s="60">
        <v>84.872922006214893</v>
      </c>
      <c r="D96" s="60">
        <v>32.742579693797779</v>
      </c>
      <c r="E96" s="60">
        <v>117.61550170001269</v>
      </c>
      <c r="F96" s="118">
        <v>36.279605451819322</v>
      </c>
      <c r="G96" s="119">
        <v>63.720394548180671</v>
      </c>
      <c r="I96" s="99"/>
      <c r="J96" s="99"/>
      <c r="K96" s="99"/>
      <c r="L96" s="99"/>
      <c r="M96" s="99"/>
      <c r="N96" s="99"/>
      <c r="O96" s="99">
        <f t="shared" si="14"/>
        <v>0</v>
      </c>
      <c r="P96" s="99">
        <f t="shared" si="14"/>
        <v>0</v>
      </c>
      <c r="Q96" s="99">
        <f t="shared" si="14"/>
        <v>0</v>
      </c>
      <c r="R96" s="99">
        <f t="shared" si="6"/>
        <v>0</v>
      </c>
      <c r="S96" s="99"/>
    </row>
    <row r="97" spans="1:19" x14ac:dyDescent="0.3">
      <c r="A97" s="1"/>
      <c r="B97" s="34" t="str">
        <f>B88</f>
        <v>2020-21</v>
      </c>
      <c r="C97" s="62">
        <f>[2]Total!B79/1000000</f>
        <v>38.513072375</v>
      </c>
      <c r="D97" s="62">
        <f>[2]Total!C79/1000000</f>
        <v>46.45715225</v>
      </c>
      <c r="E97" s="62">
        <f>[2]Total!D79/1000000</f>
        <v>84.970224625</v>
      </c>
      <c r="F97" s="120">
        <f>[2]Total!E79</f>
        <v>53.2</v>
      </c>
      <c r="G97" s="121">
        <f>[2]Total!F79</f>
        <v>46.8</v>
      </c>
      <c r="I97" s="99"/>
      <c r="J97" s="99"/>
      <c r="K97" s="99"/>
      <c r="L97" s="99"/>
      <c r="M97" s="99"/>
      <c r="N97" s="99"/>
      <c r="O97" s="99">
        <f t="shared" si="14"/>
        <v>0</v>
      </c>
      <c r="P97" s="99">
        <f t="shared" si="14"/>
        <v>0</v>
      </c>
      <c r="Q97" s="99">
        <f t="shared" si="14"/>
        <v>0</v>
      </c>
      <c r="R97" s="99">
        <f t="shared" si="6"/>
        <v>0</v>
      </c>
      <c r="S97" s="99"/>
    </row>
    <row r="98" spans="1:19" x14ac:dyDescent="0.3">
      <c r="A98" s="1"/>
      <c r="B98" s="109" t="s">
        <v>22</v>
      </c>
      <c r="C98" s="110">
        <f>IFERROR((C97-C96)/C96*100,"na")</f>
        <v>-54.622662370243546</v>
      </c>
      <c r="D98" s="110">
        <f t="shared" ref="D98:G98" si="15">IFERROR((D97-D96)/D96*100,"na")</f>
        <v>41.886047722745822</v>
      </c>
      <c r="E98" s="110">
        <f t="shared" si="15"/>
        <v>-27.755930641079061</v>
      </c>
      <c r="F98" s="111">
        <f t="shared" si="15"/>
        <v>46.638860421598579</v>
      </c>
      <c r="G98" s="112">
        <f t="shared" si="15"/>
        <v>-26.554127086245078</v>
      </c>
      <c r="I98" s="99"/>
      <c r="J98" s="99"/>
      <c r="K98" s="99"/>
      <c r="L98" s="99"/>
      <c r="M98" s="99"/>
      <c r="N98" s="99"/>
      <c r="O98" s="99"/>
      <c r="P98" s="99"/>
      <c r="Q98" s="99"/>
      <c r="R98" s="99"/>
    </row>
    <row r="99" spans="1:19" x14ac:dyDescent="0.3">
      <c r="A99" s="1"/>
      <c r="B99" s="83"/>
      <c r="C99" s="122"/>
      <c r="D99" s="122"/>
      <c r="E99" s="122"/>
      <c r="F99" s="123"/>
      <c r="G99" s="124"/>
      <c r="H99" s="99"/>
      <c r="I99" s="100"/>
      <c r="J99" s="6"/>
      <c r="K99" s="1"/>
      <c r="R99" s="99"/>
    </row>
    <row r="100" spans="1:19" x14ac:dyDescent="0.3">
      <c r="A100" s="1"/>
      <c r="B100" s="66"/>
      <c r="C100" s="44"/>
      <c r="D100" s="44"/>
      <c r="E100" s="125"/>
      <c r="F100" s="126"/>
      <c r="G100" s="126"/>
      <c r="H100" s="99"/>
      <c r="I100" s="95"/>
      <c r="J100" s="95"/>
      <c r="K100" s="1"/>
      <c r="R100" s="99"/>
    </row>
    <row r="101" spans="1:19" x14ac:dyDescent="0.3">
      <c r="A101" s="1"/>
      <c r="B101" s="7" t="s">
        <v>47</v>
      </c>
      <c r="C101" s="44"/>
      <c r="D101" s="44"/>
      <c r="E101" s="44"/>
      <c r="F101" s="126"/>
      <c r="G101" s="127"/>
      <c r="H101" s="99"/>
      <c r="I101" s="100"/>
      <c r="J101" s="6"/>
      <c r="K101" s="1"/>
      <c r="R101" s="99"/>
    </row>
    <row r="102" spans="1:19" x14ac:dyDescent="0.3">
      <c r="A102" s="1"/>
      <c r="B102" s="67" t="s">
        <v>48</v>
      </c>
      <c r="C102" s="69"/>
      <c r="D102" s="69"/>
      <c r="E102" s="69"/>
      <c r="F102" s="128"/>
      <c r="G102" s="129"/>
      <c r="H102" s="99"/>
      <c r="I102" s="100"/>
      <c r="J102" s="6"/>
      <c r="K102" s="1"/>
      <c r="R102" s="99"/>
    </row>
    <row r="103" spans="1:19" ht="19.5" x14ac:dyDescent="0.3">
      <c r="A103" s="1"/>
      <c r="B103" s="71" t="s">
        <v>4</v>
      </c>
      <c r="C103" s="87" t="s">
        <v>41</v>
      </c>
      <c r="D103" s="87" t="s">
        <v>42</v>
      </c>
      <c r="E103" s="88" t="s">
        <v>37</v>
      </c>
      <c r="F103" s="89" t="s">
        <v>43</v>
      </c>
      <c r="G103" s="90" t="s">
        <v>44</v>
      </c>
      <c r="H103" s="99"/>
      <c r="I103" s="95"/>
      <c r="J103" s="95"/>
      <c r="K103" s="1"/>
      <c r="R103" s="99"/>
    </row>
    <row r="104" spans="1:19" x14ac:dyDescent="0.3">
      <c r="A104" s="1"/>
      <c r="B104" s="91" t="s">
        <v>33</v>
      </c>
      <c r="C104" s="130"/>
      <c r="D104" s="130"/>
      <c r="E104" s="130"/>
      <c r="F104" s="114"/>
      <c r="G104" s="115"/>
      <c r="H104" s="99"/>
      <c r="I104" s="99"/>
      <c r="J104" s="99"/>
      <c r="K104" s="99"/>
      <c r="L104" s="99"/>
      <c r="R104" s="99">
        <f t="shared" si="6"/>
        <v>100</v>
      </c>
    </row>
    <row r="105" spans="1:19" x14ac:dyDescent="0.3">
      <c r="A105" s="1"/>
      <c r="B105" s="21" t="s">
        <v>15</v>
      </c>
      <c r="C105" s="54">
        <v>8.6926860000000001</v>
      </c>
      <c r="D105" s="54">
        <v>13.350299</v>
      </c>
      <c r="E105" s="54">
        <v>22.042985000000002</v>
      </c>
      <c r="F105" s="114">
        <v>90.017436092415224</v>
      </c>
      <c r="G105" s="115">
        <v>9.9825639075847743</v>
      </c>
      <c r="H105" s="99"/>
      <c r="I105" s="99"/>
      <c r="J105" s="99"/>
      <c r="K105" s="99"/>
      <c r="L105" s="99"/>
      <c r="R105" s="99">
        <f t="shared" si="6"/>
        <v>0</v>
      </c>
    </row>
    <row r="106" spans="1:19" x14ac:dyDescent="0.3">
      <c r="A106" s="1"/>
      <c r="B106" s="21" t="s">
        <v>16</v>
      </c>
      <c r="C106" s="54">
        <v>11.44403885050936</v>
      </c>
      <c r="D106" s="54">
        <v>19.398342427573478</v>
      </c>
      <c r="E106" s="54">
        <v>30.84238127808284</v>
      </c>
      <c r="F106" s="114">
        <v>62.090071549754867</v>
      </c>
      <c r="G106" s="115">
        <v>37.909928450245147</v>
      </c>
      <c r="H106" s="99"/>
      <c r="I106" s="99"/>
      <c r="J106" s="99"/>
      <c r="K106" s="99"/>
      <c r="L106" s="99"/>
      <c r="R106" s="99">
        <f t="shared" si="6"/>
        <v>0</v>
      </c>
    </row>
    <row r="107" spans="1:19" x14ac:dyDescent="0.3">
      <c r="A107" s="1"/>
      <c r="B107" s="21" t="s">
        <v>17</v>
      </c>
      <c r="C107" s="54">
        <v>9.7708481631892692</v>
      </c>
      <c r="D107" s="54">
        <v>8.51563405740111</v>
      </c>
      <c r="E107" s="54">
        <v>18.286482220590379</v>
      </c>
      <c r="F107" s="114">
        <v>34.983088310089869</v>
      </c>
      <c r="G107" s="115">
        <v>65.016911689910117</v>
      </c>
      <c r="H107" s="99"/>
      <c r="I107" s="99"/>
      <c r="J107" s="99"/>
      <c r="K107" s="99"/>
      <c r="L107" s="99"/>
      <c r="M107" s="131"/>
      <c r="R107" s="99">
        <f t="shared" si="6"/>
        <v>0</v>
      </c>
    </row>
    <row r="108" spans="1:19" x14ac:dyDescent="0.3">
      <c r="A108" s="1"/>
      <c r="B108" s="21" t="s">
        <v>18</v>
      </c>
      <c r="C108" s="54">
        <v>16.840426875003583</v>
      </c>
      <c r="D108" s="54">
        <v>8.7792483455944392</v>
      </c>
      <c r="E108" s="54">
        <v>25.619675220598022</v>
      </c>
      <c r="F108" s="114">
        <v>27.809410895151661</v>
      </c>
      <c r="G108" s="115">
        <v>72.190589104848343</v>
      </c>
      <c r="H108" s="99"/>
      <c r="I108" s="99"/>
      <c r="J108" s="99"/>
      <c r="K108" s="99"/>
      <c r="L108" s="99"/>
      <c r="M108" s="131"/>
      <c r="R108" s="99">
        <f t="shared" si="6"/>
        <v>0</v>
      </c>
    </row>
    <row r="109" spans="1:19" x14ac:dyDescent="0.3">
      <c r="A109" s="1"/>
      <c r="B109" s="101" t="s">
        <v>19</v>
      </c>
      <c r="C109" s="102">
        <v>8.9115990625000006</v>
      </c>
      <c r="D109" s="102">
        <v>4.0357815400000003</v>
      </c>
      <c r="E109" s="102">
        <v>12.947380602499999</v>
      </c>
      <c r="F109" s="116">
        <v>53.87237005327988</v>
      </c>
      <c r="G109" s="117">
        <v>46.12762994672012</v>
      </c>
      <c r="H109" s="99"/>
      <c r="I109" s="99"/>
      <c r="J109" s="99"/>
      <c r="K109" s="99"/>
      <c r="L109" s="99"/>
      <c r="R109" s="99">
        <f t="shared" si="6"/>
        <v>0</v>
      </c>
    </row>
    <row r="110" spans="1:19" x14ac:dyDescent="0.3">
      <c r="A110" s="1"/>
      <c r="B110" s="29" t="s">
        <v>20</v>
      </c>
      <c r="C110" s="60">
        <v>9.6447383562150666</v>
      </c>
      <c r="D110" s="60">
        <v>6.2682836187962199</v>
      </c>
      <c r="E110" s="60">
        <v>15.913021975011286</v>
      </c>
      <c r="F110" s="118">
        <v>45.181898008949148</v>
      </c>
      <c r="G110" s="119">
        <v>54.818101991050852</v>
      </c>
      <c r="H110" s="99"/>
      <c r="I110" s="99"/>
      <c r="J110" s="99"/>
      <c r="K110" s="99"/>
      <c r="L110" s="99"/>
      <c r="R110" s="99">
        <f t="shared" si="6"/>
        <v>0</v>
      </c>
    </row>
    <row r="111" spans="1:19" x14ac:dyDescent="0.3">
      <c r="A111" s="1"/>
      <c r="B111" s="34" t="str">
        <f>B97</f>
        <v>2020-21</v>
      </c>
      <c r="C111" s="62">
        <f>[2]Total!B87/1000000</f>
        <v>8.0835720000000002</v>
      </c>
      <c r="D111" s="62">
        <f>[2]Total!C87/1000000</f>
        <v>7.8409459999999997</v>
      </c>
      <c r="E111" s="62">
        <f>[2]Total!D87/1000000</f>
        <v>15.924518000000001</v>
      </c>
      <c r="F111" s="120">
        <f>[2]Total!E87</f>
        <v>54.6862036921721</v>
      </c>
      <c r="G111" s="121">
        <f>[2]Total!F87</f>
        <v>45.3137963078279</v>
      </c>
      <c r="H111" s="99"/>
      <c r="I111" s="99"/>
      <c r="J111" s="99"/>
      <c r="K111" s="99"/>
      <c r="L111" s="99"/>
      <c r="R111" s="99">
        <f t="shared" si="6"/>
        <v>0</v>
      </c>
    </row>
    <row r="112" spans="1:19" x14ac:dyDescent="0.3">
      <c r="A112" s="1"/>
      <c r="B112" s="109" t="s">
        <v>22</v>
      </c>
      <c r="C112" s="110">
        <f>IFERROR((C111-C110)/C110*100,"na")</f>
        <v>-16.186715476932054</v>
      </c>
      <c r="D112" s="110">
        <f t="shared" ref="D112:G112" si="16">IFERROR((D111-D110)/D110*100,"na")</f>
        <v>25.089202672450213</v>
      </c>
      <c r="E112" s="110">
        <f t="shared" si="16"/>
        <v>7.2242877605315614E-2</v>
      </c>
      <c r="F112" s="111">
        <f t="shared" si="16"/>
        <v>21.035649457091072</v>
      </c>
      <c r="G112" s="112">
        <f t="shared" si="16"/>
        <v>-17.337896311650024</v>
      </c>
      <c r="H112" s="99"/>
      <c r="I112" s="99"/>
      <c r="J112" s="99"/>
      <c r="K112" s="99"/>
      <c r="L112" s="99"/>
      <c r="R112" s="99">
        <f t="shared" si="6"/>
        <v>96.302246854558959</v>
      </c>
    </row>
    <row r="113" spans="1:18" x14ac:dyDescent="0.3">
      <c r="A113" s="1"/>
      <c r="B113" s="91" t="s">
        <v>34</v>
      </c>
      <c r="C113" s="113"/>
      <c r="D113" s="113"/>
      <c r="E113" s="113"/>
      <c r="F113" s="114"/>
      <c r="G113" s="115"/>
      <c r="H113" s="99"/>
      <c r="I113" s="99"/>
      <c r="J113" s="99"/>
      <c r="K113" s="99"/>
      <c r="L113" s="99"/>
      <c r="R113" s="99">
        <f t="shared" si="6"/>
        <v>100</v>
      </c>
    </row>
    <row r="114" spans="1:18" x14ac:dyDescent="0.3">
      <c r="A114" s="1"/>
      <c r="B114" s="21" t="s">
        <v>15</v>
      </c>
      <c r="C114" s="54">
        <v>1.76783</v>
      </c>
      <c r="D114" s="54">
        <v>0.33835199999999999</v>
      </c>
      <c r="E114" s="54">
        <v>2.106182</v>
      </c>
      <c r="F114" s="114">
        <v>91.481699075790175</v>
      </c>
      <c r="G114" s="115">
        <v>8.5183009242098375</v>
      </c>
      <c r="H114" s="99"/>
      <c r="I114" s="99"/>
      <c r="J114" s="99"/>
      <c r="K114" s="99"/>
      <c r="L114" s="99"/>
      <c r="R114" s="99">
        <f t="shared" si="6"/>
        <v>0</v>
      </c>
    </row>
    <row r="115" spans="1:18" x14ac:dyDescent="0.3">
      <c r="A115" s="1"/>
      <c r="B115" s="21" t="s">
        <v>16</v>
      </c>
      <c r="C115" s="54">
        <v>2.9144800000000002</v>
      </c>
      <c r="D115" s="54">
        <v>2.0498639999999999</v>
      </c>
      <c r="E115" s="54">
        <v>4.9643439999999996</v>
      </c>
      <c r="F115" s="114">
        <v>83.362085509207972</v>
      </c>
      <c r="G115" s="115">
        <v>16.637914490792028</v>
      </c>
      <c r="H115" s="99"/>
      <c r="I115" s="99"/>
      <c r="J115" s="99"/>
      <c r="K115" s="99"/>
      <c r="L115" s="99"/>
      <c r="R115" s="99">
        <f t="shared" si="6"/>
        <v>0</v>
      </c>
    </row>
    <row r="116" spans="1:18" x14ac:dyDescent="0.3">
      <c r="A116" s="1"/>
      <c r="B116" s="21" t="s">
        <v>17</v>
      </c>
      <c r="C116" s="54">
        <v>3.9598840000000002</v>
      </c>
      <c r="D116" s="54">
        <v>0.6522</v>
      </c>
      <c r="E116" s="54">
        <v>4.6120840000000003</v>
      </c>
      <c r="F116" s="114">
        <v>34.983088310089869</v>
      </c>
      <c r="G116" s="115">
        <v>65.016911689910117</v>
      </c>
      <c r="H116" s="99"/>
      <c r="I116" s="99"/>
      <c r="J116" s="99"/>
      <c r="K116" s="99"/>
      <c r="L116" s="99"/>
      <c r="R116" s="99">
        <f t="shared" si="6"/>
        <v>0</v>
      </c>
    </row>
    <row r="117" spans="1:18" x14ac:dyDescent="0.3">
      <c r="A117" s="1"/>
      <c r="B117" s="21" t="s">
        <v>18</v>
      </c>
      <c r="C117" s="54">
        <v>2.4433919999999998</v>
      </c>
      <c r="D117" s="54">
        <v>1.3165439999999999</v>
      </c>
      <c r="E117" s="54">
        <v>3.7599360000000002</v>
      </c>
      <c r="F117" s="114">
        <v>82.241790213253267</v>
      </c>
      <c r="G117" s="115">
        <v>17.758209786746725</v>
      </c>
      <c r="H117" s="99"/>
      <c r="I117" s="99"/>
      <c r="J117" s="99"/>
      <c r="K117" s="99"/>
      <c r="L117" s="99"/>
      <c r="R117" s="99">
        <f t="shared" si="6"/>
        <v>0</v>
      </c>
    </row>
    <row r="118" spans="1:18" x14ac:dyDescent="0.3">
      <c r="A118" s="1"/>
      <c r="B118" s="101" t="s">
        <v>19</v>
      </c>
      <c r="C118" s="102">
        <v>3.38592</v>
      </c>
      <c r="D118" s="102">
        <v>0.974136</v>
      </c>
      <c r="E118" s="102">
        <v>4.3600560000000002</v>
      </c>
      <c r="F118" s="116">
        <v>84.39592376738581</v>
      </c>
      <c r="G118" s="117">
        <v>15.604076232614197</v>
      </c>
      <c r="H118" s="99"/>
      <c r="I118" s="99"/>
      <c r="J118" s="99"/>
      <c r="K118" s="99"/>
      <c r="L118" s="99"/>
      <c r="R118" s="99">
        <f t="shared" si="6"/>
        <v>0</v>
      </c>
    </row>
    <row r="119" spans="1:18" x14ac:dyDescent="0.3">
      <c r="A119" s="1"/>
      <c r="B119" s="29" t="s">
        <v>20</v>
      </c>
      <c r="C119" s="60">
        <v>1.4998199999999999</v>
      </c>
      <c r="D119" s="60">
        <v>0.8828448000000001</v>
      </c>
      <c r="E119" s="60">
        <v>2.3826647999999997</v>
      </c>
      <c r="F119" s="118">
        <v>93.580399851146879</v>
      </c>
      <c r="G119" s="119">
        <v>6.4196001488531262</v>
      </c>
      <c r="H119" s="99"/>
      <c r="I119" s="99"/>
      <c r="J119" s="99"/>
      <c r="K119" s="99"/>
      <c r="L119" s="99"/>
      <c r="R119" s="99">
        <f t="shared" si="6"/>
        <v>0</v>
      </c>
    </row>
    <row r="120" spans="1:18" x14ac:dyDescent="0.3">
      <c r="A120" s="1"/>
      <c r="B120" s="34" t="str">
        <f>B111</f>
        <v>2020-21</v>
      </c>
      <c r="C120" s="62">
        <f>[2]Total!B92/1000000</f>
        <v>4.0029374999999998</v>
      </c>
      <c r="D120" s="62">
        <f>[2]Total!C92/1000000</f>
        <v>1.839726</v>
      </c>
      <c r="E120" s="62">
        <f>[2]Total!D92/1000000</f>
        <v>5.8426634999999996</v>
      </c>
      <c r="F120" s="120">
        <f>[2]Total!E92</f>
        <v>69.996498944046181</v>
      </c>
      <c r="G120" s="121">
        <f>[2]Total!F92</f>
        <v>30.003501055953823</v>
      </c>
      <c r="H120" s="99"/>
      <c r="I120" s="99"/>
      <c r="J120" s="99"/>
      <c r="K120" s="99"/>
      <c r="L120" s="99"/>
      <c r="R120" s="99">
        <f t="shared" ref="R120:R183" si="17">100-F120-G120</f>
        <v>0</v>
      </c>
    </row>
    <row r="121" spans="1:18" x14ac:dyDescent="0.3">
      <c r="A121" s="1"/>
      <c r="B121" s="109" t="s">
        <v>22</v>
      </c>
      <c r="C121" s="110">
        <f>IFERROR((C120-C119)/C119*100,"na")</f>
        <v>166.8945273432812</v>
      </c>
      <c r="D121" s="110">
        <f t="shared" ref="D121:G121" si="18">IFERROR((D120-D119)/D119*100,"na")</f>
        <v>108.38611724280413</v>
      </c>
      <c r="E121" s="110">
        <f t="shared" si="18"/>
        <v>145.21550408601328</v>
      </c>
      <c r="F121" s="111">
        <f t="shared" si="18"/>
        <v>-25.201752658264226</v>
      </c>
      <c r="G121" s="112">
        <f t="shared" si="18"/>
        <v>367.37336220720863</v>
      </c>
      <c r="H121" s="99"/>
      <c r="I121" s="99"/>
      <c r="J121" s="99"/>
      <c r="K121" s="99"/>
      <c r="L121" s="99"/>
      <c r="R121" s="99">
        <f t="shared" si="17"/>
        <v>-242.17160954894439</v>
      </c>
    </row>
    <row r="122" spans="1:18" x14ac:dyDescent="0.3">
      <c r="A122" s="1"/>
      <c r="B122" s="91" t="s">
        <v>45</v>
      </c>
      <c r="C122" s="113"/>
      <c r="D122" s="113"/>
      <c r="E122" s="113"/>
      <c r="F122" s="114"/>
      <c r="G122" s="115"/>
      <c r="H122" s="99"/>
      <c r="I122" s="99"/>
      <c r="J122" s="99"/>
      <c r="K122" s="99"/>
      <c r="L122" s="99"/>
      <c r="R122" s="99">
        <f t="shared" si="17"/>
        <v>100</v>
      </c>
    </row>
    <row r="123" spans="1:18" x14ac:dyDescent="0.3">
      <c r="A123" s="1"/>
      <c r="B123" s="21" t="s">
        <v>15</v>
      </c>
      <c r="C123" s="54">
        <v>0.29699999999999999</v>
      </c>
      <c r="D123" s="54">
        <v>0</v>
      </c>
      <c r="E123" s="54">
        <v>0.29699999999999999</v>
      </c>
      <c r="F123" s="114">
        <v>100</v>
      </c>
      <c r="G123" s="115">
        <v>0</v>
      </c>
      <c r="H123" s="99"/>
      <c r="I123" s="99"/>
      <c r="J123" s="99"/>
      <c r="K123" s="99"/>
      <c r="L123" s="99"/>
      <c r="R123" s="99">
        <f t="shared" si="17"/>
        <v>0</v>
      </c>
    </row>
    <row r="124" spans="1:18" x14ac:dyDescent="0.3">
      <c r="A124" s="1"/>
      <c r="B124" s="21" t="s">
        <v>16</v>
      </c>
      <c r="C124" s="54">
        <v>0.22020000000000001</v>
      </c>
      <c r="D124" s="54">
        <v>0</v>
      </c>
      <c r="E124" s="54">
        <v>0.22020000000000001</v>
      </c>
      <c r="F124" s="114">
        <v>100</v>
      </c>
      <c r="G124" s="115">
        <v>0</v>
      </c>
      <c r="H124" s="99"/>
      <c r="I124" s="99"/>
      <c r="J124" s="99"/>
      <c r="K124" s="99"/>
      <c r="L124" s="99"/>
      <c r="R124" s="99">
        <f t="shared" si="17"/>
        <v>0</v>
      </c>
    </row>
    <row r="125" spans="1:18" x14ac:dyDescent="0.3">
      <c r="A125" s="1"/>
      <c r="B125" s="21" t="s">
        <v>17</v>
      </c>
      <c r="C125" s="54">
        <v>0</v>
      </c>
      <c r="D125" s="54">
        <v>0.15767999999999999</v>
      </c>
      <c r="E125" s="54">
        <v>0.15767999999999999</v>
      </c>
      <c r="F125" s="114">
        <v>0</v>
      </c>
      <c r="G125" s="115">
        <v>100</v>
      </c>
      <c r="H125" s="99"/>
      <c r="I125" s="99"/>
      <c r="J125" s="99"/>
      <c r="K125" s="99"/>
      <c r="L125" s="99"/>
      <c r="R125" s="99">
        <f t="shared" si="17"/>
        <v>0</v>
      </c>
    </row>
    <row r="126" spans="1:18" x14ac:dyDescent="0.3">
      <c r="A126" s="1"/>
      <c r="B126" s="21" t="s">
        <v>18</v>
      </c>
      <c r="C126" s="54">
        <v>0</v>
      </c>
      <c r="D126" s="54">
        <v>0.22775999999999999</v>
      </c>
      <c r="E126" s="54">
        <v>0.22775999999999999</v>
      </c>
      <c r="F126" s="114">
        <v>0</v>
      </c>
      <c r="G126" s="115">
        <v>100</v>
      </c>
      <c r="H126" s="99"/>
      <c r="I126" s="99"/>
      <c r="J126" s="99"/>
      <c r="K126" s="99"/>
      <c r="L126" s="99"/>
      <c r="R126" s="99">
        <f t="shared" si="17"/>
        <v>0</v>
      </c>
    </row>
    <row r="127" spans="1:18" x14ac:dyDescent="0.3">
      <c r="A127" s="1"/>
      <c r="B127" s="101" t="s">
        <v>19</v>
      </c>
      <c r="C127" s="102">
        <v>0.219</v>
      </c>
      <c r="D127" s="102">
        <v>0.2673624</v>
      </c>
      <c r="E127" s="102">
        <v>0.48636240000000003</v>
      </c>
      <c r="F127" s="116">
        <v>0.56175378784012298</v>
      </c>
      <c r="G127" s="117">
        <v>99.438246212159882</v>
      </c>
      <c r="H127" s="99"/>
      <c r="I127" s="99"/>
      <c r="J127" s="99"/>
      <c r="K127" s="99"/>
      <c r="L127" s="99"/>
      <c r="R127" s="99">
        <f t="shared" si="17"/>
        <v>0</v>
      </c>
    </row>
    <row r="128" spans="1:18" x14ac:dyDescent="0.3">
      <c r="A128" s="1"/>
      <c r="B128" s="29" t="s">
        <v>20</v>
      </c>
      <c r="C128" s="60">
        <v>2.1005799999999999</v>
      </c>
      <c r="D128" s="60">
        <v>0</v>
      </c>
      <c r="E128" s="60">
        <v>2.1005799999999999</v>
      </c>
      <c r="F128" s="118">
        <v>0</v>
      </c>
      <c r="G128" s="119">
        <v>100</v>
      </c>
      <c r="H128" s="99"/>
      <c r="I128" s="99"/>
      <c r="J128" s="99"/>
      <c r="K128" s="99"/>
      <c r="L128" s="99"/>
      <c r="R128" s="99">
        <f t="shared" si="17"/>
        <v>0</v>
      </c>
    </row>
    <row r="129" spans="1:18" x14ac:dyDescent="0.3">
      <c r="A129" s="1"/>
      <c r="B129" s="34" t="str">
        <f>B120</f>
        <v>2020-21</v>
      </c>
      <c r="C129" s="62">
        <f>[2]Total!B97/1000000</f>
        <v>0</v>
      </c>
      <c r="D129" s="62">
        <f>[2]Total!C97/1000000</f>
        <v>0</v>
      </c>
      <c r="E129" s="62">
        <f>[2]Total!D97/1000000</f>
        <v>0</v>
      </c>
      <c r="F129" s="120">
        <f>IFERROR([2]Total!E97,0)</f>
        <v>0</v>
      </c>
      <c r="G129" s="121">
        <f>IFERROR([2]Total!F97,0)</f>
        <v>0</v>
      </c>
      <c r="H129" s="99"/>
      <c r="I129" s="99"/>
      <c r="J129" s="99"/>
      <c r="K129" s="99"/>
      <c r="L129" s="99"/>
      <c r="R129" s="99">
        <f t="shared" si="17"/>
        <v>100</v>
      </c>
    </row>
    <row r="130" spans="1:18" x14ac:dyDescent="0.3">
      <c r="A130" s="1"/>
      <c r="B130" s="109" t="s">
        <v>22</v>
      </c>
      <c r="C130" s="110">
        <f>IFERROR((C129-C128)/C128*100,"na")</f>
        <v>-100</v>
      </c>
      <c r="D130" s="110" t="str">
        <f t="shared" ref="D130:G130" si="19">IFERROR((D129-D128)/D128*100,"na")</f>
        <v>na</v>
      </c>
      <c r="E130" s="110">
        <f t="shared" si="19"/>
        <v>-100</v>
      </c>
      <c r="F130" s="111" t="str">
        <f t="shared" si="19"/>
        <v>na</v>
      </c>
      <c r="G130" s="112">
        <f t="shared" si="19"/>
        <v>-100</v>
      </c>
      <c r="H130" s="99"/>
      <c r="I130" s="99"/>
      <c r="J130" s="99"/>
      <c r="K130" s="99"/>
      <c r="L130" s="99"/>
      <c r="R130" s="99" t="e">
        <f t="shared" si="17"/>
        <v>#VALUE!</v>
      </c>
    </row>
    <row r="131" spans="1:18" x14ac:dyDescent="0.3">
      <c r="A131" s="1"/>
      <c r="B131" s="91" t="s">
        <v>36</v>
      </c>
      <c r="C131" s="113"/>
      <c r="D131" s="113"/>
      <c r="E131" s="113"/>
      <c r="F131" s="114"/>
      <c r="G131" s="115"/>
      <c r="H131" s="99"/>
      <c r="I131" s="99"/>
      <c r="J131" s="99"/>
      <c r="K131" s="99"/>
      <c r="L131" s="99"/>
      <c r="R131" s="99">
        <f t="shared" si="17"/>
        <v>100</v>
      </c>
    </row>
    <row r="132" spans="1:18" x14ac:dyDescent="0.3">
      <c r="A132" s="1"/>
      <c r="B132" s="21" t="s">
        <v>15</v>
      </c>
      <c r="C132" s="54">
        <v>0.1095</v>
      </c>
      <c r="D132" s="54">
        <v>0.40560000000000002</v>
      </c>
      <c r="E132" s="54">
        <v>0.5151</v>
      </c>
      <c r="F132" s="114">
        <v>100</v>
      </c>
      <c r="G132" s="115">
        <v>0</v>
      </c>
      <c r="H132" s="99"/>
      <c r="I132" s="99"/>
      <c r="J132" s="99"/>
      <c r="K132" s="99"/>
      <c r="L132" s="99"/>
      <c r="R132" s="99">
        <f t="shared" si="17"/>
        <v>0</v>
      </c>
    </row>
    <row r="133" spans="1:18" x14ac:dyDescent="0.3">
      <c r="A133" s="1"/>
      <c r="B133" s="21" t="s">
        <v>16</v>
      </c>
      <c r="C133" s="54">
        <v>0</v>
      </c>
      <c r="D133" s="54">
        <v>0.2316</v>
      </c>
      <c r="E133" s="54">
        <v>0.2316</v>
      </c>
      <c r="F133" s="114">
        <v>100</v>
      </c>
      <c r="G133" s="115">
        <v>0</v>
      </c>
      <c r="H133" s="99"/>
      <c r="I133" s="99"/>
      <c r="J133" s="99"/>
      <c r="K133" s="99"/>
      <c r="L133" s="99"/>
      <c r="R133" s="99">
        <f t="shared" si="17"/>
        <v>0</v>
      </c>
    </row>
    <row r="134" spans="1:18" x14ac:dyDescent="0.3">
      <c r="A134" s="1"/>
      <c r="B134" s="21" t="s">
        <v>17</v>
      </c>
      <c r="C134" s="54">
        <v>0</v>
      </c>
      <c r="D134" s="54">
        <v>0</v>
      </c>
      <c r="E134" s="54">
        <v>0</v>
      </c>
      <c r="F134" s="114">
        <v>0</v>
      </c>
      <c r="G134" s="115">
        <v>0</v>
      </c>
      <c r="H134" s="99"/>
      <c r="I134" s="99"/>
      <c r="J134" s="99"/>
      <c r="K134" s="99"/>
      <c r="L134" s="99"/>
      <c r="R134" s="99">
        <f t="shared" si="17"/>
        <v>100</v>
      </c>
    </row>
    <row r="135" spans="1:18" x14ac:dyDescent="0.3">
      <c r="A135" s="1"/>
      <c r="B135" s="21" t="s">
        <v>18</v>
      </c>
      <c r="C135" s="54">
        <v>0.30743999999999999</v>
      </c>
      <c r="D135" s="54">
        <v>3.7319999999999999E-2</v>
      </c>
      <c r="E135" s="54">
        <v>0.34476000000000001</v>
      </c>
      <c r="F135" s="114">
        <v>5.7221711131554738</v>
      </c>
      <c r="G135" s="115">
        <v>94.277828886844532</v>
      </c>
      <c r="H135" s="99"/>
      <c r="I135" s="99"/>
      <c r="J135" s="99"/>
      <c r="K135" s="99"/>
      <c r="L135" s="99"/>
      <c r="R135" s="99">
        <f t="shared" si="17"/>
        <v>0</v>
      </c>
    </row>
    <row r="136" spans="1:18" x14ac:dyDescent="0.3">
      <c r="A136" s="1"/>
      <c r="B136" s="101" t="s">
        <v>19</v>
      </c>
      <c r="C136" s="102">
        <v>0.219</v>
      </c>
      <c r="D136" s="102">
        <v>0.205128</v>
      </c>
      <c r="E136" s="102">
        <v>0.424128</v>
      </c>
      <c r="F136" s="116">
        <v>31.895361421054595</v>
      </c>
      <c r="G136" s="117">
        <v>68.104638578945412</v>
      </c>
      <c r="H136" s="99"/>
      <c r="I136" s="99"/>
      <c r="J136" s="99"/>
      <c r="K136" s="99"/>
      <c r="L136" s="99"/>
      <c r="R136" s="99">
        <f t="shared" si="17"/>
        <v>0</v>
      </c>
    </row>
    <row r="137" spans="1:18" x14ac:dyDescent="0.3">
      <c r="A137" s="1"/>
      <c r="B137" s="29" t="s">
        <v>20</v>
      </c>
      <c r="C137" s="60">
        <v>0.66713999999999996</v>
      </c>
      <c r="D137" s="60">
        <v>4.3920000000000001E-3</v>
      </c>
      <c r="E137" s="60">
        <v>0.67153200000000002</v>
      </c>
      <c r="F137" s="118">
        <v>3.5910215497149416</v>
      </c>
      <c r="G137" s="119">
        <v>96.408978450285048</v>
      </c>
      <c r="H137" s="99"/>
      <c r="I137" s="99"/>
      <c r="J137" s="99"/>
      <c r="K137" s="99"/>
      <c r="L137" s="99"/>
      <c r="R137" s="99">
        <f t="shared" si="17"/>
        <v>0</v>
      </c>
    </row>
    <row r="138" spans="1:18" x14ac:dyDescent="0.3">
      <c r="A138" s="1"/>
      <c r="B138" s="34" t="str">
        <f>B129</f>
        <v>2020-21</v>
      </c>
      <c r="C138" s="62">
        <f>[2]Total!B100/1000000</f>
        <v>2.2079999999999999E-2</v>
      </c>
      <c r="D138" s="62">
        <f>[2]Total!C100/1000000</f>
        <v>0.11606900000000001</v>
      </c>
      <c r="E138" s="62">
        <f>[2]Total!D100/1000000</f>
        <v>0.13814899999999999</v>
      </c>
      <c r="F138" s="120">
        <f>[2]Total!E100</f>
        <v>100</v>
      </c>
      <c r="G138" s="121">
        <f>[2]Total!F100</f>
        <v>0</v>
      </c>
      <c r="H138" s="99"/>
      <c r="I138" s="99"/>
      <c r="J138" s="99"/>
      <c r="K138" s="99"/>
      <c r="L138" s="99"/>
      <c r="R138" s="99">
        <f t="shared" si="17"/>
        <v>0</v>
      </c>
    </row>
    <row r="139" spans="1:18" x14ac:dyDescent="0.3">
      <c r="A139" s="1"/>
      <c r="B139" s="109" t="s">
        <v>22</v>
      </c>
      <c r="C139" s="110">
        <f>IFERROR((C138-C137)/C137*100,"na")</f>
        <v>-96.690349851605362</v>
      </c>
      <c r="D139" s="110">
        <f t="shared" ref="D139:G139" si="20">IFERROR((D138-D137)/D137*100,"na")</f>
        <v>2542.73679417122</v>
      </c>
      <c r="E139" s="110">
        <f t="shared" si="20"/>
        <v>-79.427786017643243</v>
      </c>
      <c r="F139" s="111">
        <f t="shared" si="20"/>
        <v>2684.7229156265603</v>
      </c>
      <c r="G139" s="112">
        <f t="shared" si="20"/>
        <v>-100</v>
      </c>
      <c r="H139" s="99"/>
      <c r="I139" s="99"/>
      <c r="J139" s="99"/>
      <c r="K139" s="99"/>
      <c r="L139" s="99"/>
      <c r="R139" s="99">
        <f t="shared" si="17"/>
        <v>-2484.7229156265603</v>
      </c>
    </row>
    <row r="140" spans="1:18" x14ac:dyDescent="0.3">
      <c r="A140" s="1"/>
      <c r="B140" s="91" t="s">
        <v>46</v>
      </c>
      <c r="C140" s="113"/>
      <c r="D140" s="113"/>
      <c r="E140" s="113"/>
      <c r="F140" s="114"/>
      <c r="G140" s="115"/>
      <c r="H140" s="99"/>
      <c r="I140" s="99"/>
      <c r="J140" s="99"/>
      <c r="K140" s="99"/>
      <c r="L140" s="99"/>
      <c r="R140" s="99">
        <f t="shared" si="17"/>
        <v>100</v>
      </c>
    </row>
    <row r="141" spans="1:18" x14ac:dyDescent="0.3">
      <c r="A141" s="1"/>
      <c r="B141" s="21" t="s">
        <v>15</v>
      </c>
      <c r="C141" s="54">
        <v>10.867016</v>
      </c>
      <c r="D141" s="54">
        <v>14.094251</v>
      </c>
      <c r="E141" s="54">
        <v>24.961266999999999</v>
      </c>
      <c r="F141" s="114">
        <v>90.515292066884697</v>
      </c>
      <c r="G141" s="115">
        <v>9.484707933115299</v>
      </c>
      <c r="H141" s="99"/>
      <c r="I141" s="99"/>
      <c r="J141" s="99"/>
      <c r="K141" s="99"/>
      <c r="L141" s="99"/>
      <c r="R141" s="99">
        <f t="shared" si="17"/>
        <v>0</v>
      </c>
    </row>
    <row r="142" spans="1:18" x14ac:dyDescent="0.3">
      <c r="A142" s="1"/>
      <c r="B142" s="21" t="s">
        <v>16</v>
      </c>
      <c r="C142" s="54">
        <v>14.578718850509361</v>
      </c>
      <c r="D142" s="54">
        <v>21.679806427573478</v>
      </c>
      <c r="E142" s="54">
        <v>36.258525278082843</v>
      </c>
      <c r="F142" s="114">
        <v>65.887954958663911</v>
      </c>
      <c r="G142" s="115">
        <v>34.112045041336103</v>
      </c>
      <c r="H142" s="99"/>
      <c r="I142" s="99"/>
      <c r="J142" s="99"/>
      <c r="K142" s="99"/>
      <c r="L142" s="99"/>
      <c r="R142" s="99">
        <f t="shared" si="17"/>
        <v>0</v>
      </c>
    </row>
    <row r="143" spans="1:18" x14ac:dyDescent="0.3">
      <c r="A143" s="1"/>
      <c r="B143" s="21" t="s">
        <v>17</v>
      </c>
      <c r="C143" s="54">
        <v>13.73073216318927</v>
      </c>
      <c r="D143" s="54">
        <v>9.3255140574011097</v>
      </c>
      <c r="E143" s="54">
        <v>23.056246220590378</v>
      </c>
      <c r="F143" s="114">
        <v>30.920073257842397</v>
      </c>
      <c r="G143" s="115">
        <v>69.07992674215761</v>
      </c>
      <c r="H143" s="99"/>
      <c r="I143" s="99"/>
      <c r="J143" s="99"/>
      <c r="K143" s="99"/>
      <c r="L143" s="99"/>
      <c r="R143" s="99">
        <f t="shared" si="17"/>
        <v>0</v>
      </c>
    </row>
    <row r="144" spans="1:18" x14ac:dyDescent="0.3">
      <c r="A144" s="1"/>
      <c r="B144" s="21" t="s">
        <v>18</v>
      </c>
      <c r="C144" s="54">
        <v>19.591258875003582</v>
      </c>
      <c r="D144" s="54">
        <v>10.360872345594439</v>
      </c>
      <c r="E144" s="54">
        <v>29.952131220598023</v>
      </c>
      <c r="F144" s="114">
        <v>34.206283069376148</v>
      </c>
      <c r="G144" s="115">
        <v>65.793716930623859</v>
      </c>
      <c r="H144" s="99"/>
      <c r="I144" s="99"/>
      <c r="J144" s="99"/>
      <c r="K144" s="99"/>
      <c r="L144" s="99"/>
      <c r="R144" s="99">
        <f t="shared" si="17"/>
        <v>0</v>
      </c>
    </row>
    <row r="145" spans="1:18" x14ac:dyDescent="0.3">
      <c r="A145" s="1"/>
      <c r="B145" s="101" t="s">
        <v>19</v>
      </c>
      <c r="C145" s="102">
        <v>12.7355190625</v>
      </c>
      <c r="D145" s="102">
        <v>5.4824079400000008</v>
      </c>
      <c r="E145" s="102">
        <v>18.217927002499998</v>
      </c>
      <c r="F145" s="116">
        <v>59.839310867373044</v>
      </c>
      <c r="G145" s="117">
        <v>40.160689132626956</v>
      </c>
      <c r="H145" s="99"/>
      <c r="I145" s="99"/>
      <c r="J145" s="99"/>
      <c r="K145" s="99"/>
      <c r="L145" s="99"/>
      <c r="R145" s="99">
        <f t="shared" si="17"/>
        <v>0</v>
      </c>
    </row>
    <row r="146" spans="1:18" x14ac:dyDescent="0.3">
      <c r="A146" s="1"/>
      <c r="B146" s="29" t="s">
        <v>20</v>
      </c>
      <c r="C146" s="60">
        <v>13.912278356215067</v>
      </c>
      <c r="D146" s="60">
        <v>7.15552041879622</v>
      </c>
      <c r="E146" s="60">
        <v>21.067798775011287</v>
      </c>
      <c r="F146" s="118">
        <v>43.535633009315944</v>
      </c>
      <c r="G146" s="119">
        <v>56.46436699068407</v>
      </c>
      <c r="H146" s="99"/>
      <c r="I146" s="99"/>
      <c r="J146" s="99"/>
      <c r="K146" s="99"/>
      <c r="L146" s="99"/>
      <c r="R146" s="99">
        <f t="shared" si="17"/>
        <v>0</v>
      </c>
    </row>
    <row r="147" spans="1:18" x14ac:dyDescent="0.3">
      <c r="A147" s="1"/>
      <c r="B147" s="34" t="str">
        <f>B138</f>
        <v>2020-21</v>
      </c>
      <c r="C147" s="62">
        <f>[2]Total!B103/1000000</f>
        <v>12.108589500000001</v>
      </c>
      <c r="D147" s="62">
        <f>[2]Total!C103/1000000</f>
        <v>9.7967410000000008</v>
      </c>
      <c r="E147" s="62">
        <f>[2]Total!D103/1000000</f>
        <v>21.905330500000002</v>
      </c>
      <c r="F147" s="120">
        <f>[2]Total!E103</f>
        <v>59.331350223673127</v>
      </c>
      <c r="G147" s="121">
        <f>[2]Total!F103</f>
        <v>40.668649776326873</v>
      </c>
      <c r="H147" s="99"/>
      <c r="I147" s="99"/>
      <c r="J147" s="99"/>
      <c r="K147" s="99"/>
      <c r="L147" s="99"/>
      <c r="R147" s="99">
        <f t="shared" si="17"/>
        <v>0</v>
      </c>
    </row>
    <row r="148" spans="1:18" x14ac:dyDescent="0.3">
      <c r="A148" s="1"/>
      <c r="B148" s="109" t="s">
        <v>22</v>
      </c>
      <c r="C148" s="110">
        <f>IFERROR((C147-C146)/C146*100,"na")</f>
        <v>-12.964726625163445</v>
      </c>
      <c r="D148" s="110">
        <f t="shared" ref="D148:G148" si="21">IFERROR((D147-D146)/D146*100,"na")</f>
        <v>36.91164900131912</v>
      </c>
      <c r="E148" s="110">
        <f t="shared" si="21"/>
        <v>3.9754116409262408</v>
      </c>
      <c r="F148" s="111">
        <f t="shared" si="21"/>
        <v>36.282272985389106</v>
      </c>
      <c r="G148" s="112">
        <f t="shared" si="21"/>
        <v>-27.974664476382593</v>
      </c>
      <c r="H148" s="99"/>
      <c r="I148" s="99"/>
      <c r="J148" s="99"/>
      <c r="K148" s="99"/>
      <c r="L148" s="99"/>
      <c r="R148" s="99">
        <f t="shared" si="17"/>
        <v>91.692391490993487</v>
      </c>
    </row>
    <row r="149" spans="1:18" x14ac:dyDescent="0.3">
      <c r="A149" s="1"/>
      <c r="B149" s="83"/>
      <c r="C149" s="132"/>
      <c r="D149" s="132"/>
      <c r="E149" s="132"/>
      <c r="F149" s="123"/>
      <c r="G149" s="124"/>
      <c r="H149" s="99"/>
      <c r="I149" s="99"/>
      <c r="J149" s="99"/>
      <c r="K149" s="99"/>
      <c r="L149" s="99"/>
      <c r="R149" s="99">
        <f t="shared" si="17"/>
        <v>100</v>
      </c>
    </row>
    <row r="150" spans="1:18" ht="12.75" x14ac:dyDescent="0.35">
      <c r="A150" s="1"/>
      <c r="B150" s="133"/>
      <c r="C150" s="134"/>
      <c r="D150" s="134"/>
      <c r="E150" s="134"/>
      <c r="F150" s="135"/>
      <c r="G150" s="135"/>
      <c r="H150" s="99"/>
      <c r="I150" s="99"/>
      <c r="J150" s="99"/>
      <c r="K150" s="99"/>
      <c r="L150" s="99"/>
      <c r="R150" s="99">
        <f t="shared" si="17"/>
        <v>100</v>
      </c>
    </row>
    <row r="151" spans="1:18" x14ac:dyDescent="0.3">
      <c r="A151" s="1"/>
      <c r="B151" s="7" t="s">
        <v>49</v>
      </c>
      <c r="C151" s="136"/>
      <c r="D151" s="136"/>
      <c r="E151" s="136"/>
      <c r="F151" s="126"/>
      <c r="G151" s="127"/>
      <c r="H151" s="99"/>
      <c r="I151" s="99"/>
      <c r="J151" s="99"/>
      <c r="K151" s="99"/>
      <c r="L151" s="99"/>
      <c r="R151" s="99">
        <f t="shared" si="17"/>
        <v>100</v>
      </c>
    </row>
    <row r="152" spans="1:18" x14ac:dyDescent="0.3">
      <c r="A152" s="1"/>
      <c r="B152" s="11" t="s">
        <v>50</v>
      </c>
      <c r="C152" s="137"/>
      <c r="D152" s="137"/>
      <c r="E152" s="137"/>
      <c r="F152" s="138"/>
      <c r="G152" s="139"/>
      <c r="H152" s="99"/>
      <c r="I152" s="99"/>
      <c r="J152" s="99"/>
      <c r="K152" s="99"/>
      <c r="L152" s="99"/>
      <c r="R152" s="99">
        <f t="shared" si="17"/>
        <v>100</v>
      </c>
    </row>
    <row r="153" spans="1:18" ht="19.5" x14ac:dyDescent="0.3">
      <c r="A153" s="1"/>
      <c r="B153" s="71" t="s">
        <v>4</v>
      </c>
      <c r="C153" s="140" t="s">
        <v>41</v>
      </c>
      <c r="D153" s="140" t="s">
        <v>42</v>
      </c>
      <c r="E153" s="141" t="s">
        <v>37</v>
      </c>
      <c r="F153" s="89" t="s">
        <v>43</v>
      </c>
      <c r="G153" s="90" t="s">
        <v>44</v>
      </c>
      <c r="H153" s="99"/>
      <c r="I153" s="99"/>
      <c r="J153" s="99"/>
      <c r="K153" s="99"/>
      <c r="L153" s="99"/>
      <c r="R153" s="99"/>
    </row>
    <row r="154" spans="1:18" x14ac:dyDescent="0.3">
      <c r="A154" s="1"/>
      <c r="B154" s="91" t="s">
        <v>33</v>
      </c>
      <c r="C154" s="113"/>
      <c r="D154" s="113"/>
      <c r="E154" s="113"/>
      <c r="F154" s="114"/>
      <c r="G154" s="115"/>
      <c r="H154" s="99"/>
      <c r="I154" s="99"/>
      <c r="J154" s="99"/>
      <c r="K154" s="99"/>
      <c r="L154" s="99"/>
      <c r="R154" s="99">
        <f t="shared" si="17"/>
        <v>100</v>
      </c>
    </row>
    <row r="155" spans="1:18" x14ac:dyDescent="0.3">
      <c r="A155" s="1"/>
      <c r="B155" s="21" t="s">
        <v>15</v>
      </c>
      <c r="C155" s="54">
        <v>4.1500709999999996</v>
      </c>
      <c r="D155" s="54">
        <v>6.431273</v>
      </c>
      <c r="E155" s="54">
        <v>10.581344</v>
      </c>
      <c r="F155" s="114">
        <v>96.53236976895974</v>
      </c>
      <c r="G155" s="115">
        <v>3.4676302310402631</v>
      </c>
      <c r="H155" s="99"/>
      <c r="I155" s="99"/>
      <c r="J155" s="99"/>
      <c r="K155" s="99"/>
      <c r="L155" s="99"/>
      <c r="R155" s="99">
        <f t="shared" si="17"/>
        <v>0</v>
      </c>
    </row>
    <row r="156" spans="1:18" x14ac:dyDescent="0.3">
      <c r="A156" s="1"/>
      <c r="B156" s="21" t="s">
        <v>16</v>
      </c>
      <c r="C156" s="54">
        <v>14.023806953065348</v>
      </c>
      <c r="D156" s="54">
        <v>5.6997799999999996</v>
      </c>
      <c r="E156" s="54">
        <v>19.72358695306535</v>
      </c>
      <c r="F156" s="114">
        <v>66.51926358690649</v>
      </c>
      <c r="G156" s="115">
        <v>33.480736413093503</v>
      </c>
      <c r="H156" s="99"/>
      <c r="I156" s="99"/>
      <c r="J156" s="99"/>
      <c r="K156" s="99"/>
      <c r="L156" s="99"/>
      <c r="R156" s="99">
        <f t="shared" si="17"/>
        <v>0</v>
      </c>
    </row>
    <row r="157" spans="1:18" x14ac:dyDescent="0.3">
      <c r="A157" s="1"/>
      <c r="B157" s="21" t="s">
        <v>17</v>
      </c>
      <c r="C157" s="54">
        <v>12.295954231866158</v>
      </c>
      <c r="D157" s="54">
        <v>24.9077464398842</v>
      </c>
      <c r="E157" s="54">
        <v>37.203700671750362</v>
      </c>
      <c r="F157" s="114">
        <v>42.533961207736667</v>
      </c>
      <c r="G157" s="115">
        <v>57.466038792263333</v>
      </c>
      <c r="H157" s="99"/>
      <c r="I157" s="99"/>
      <c r="J157" s="99"/>
      <c r="K157" s="99"/>
      <c r="L157" s="99"/>
      <c r="R157" s="99">
        <f t="shared" si="17"/>
        <v>0</v>
      </c>
    </row>
    <row r="158" spans="1:18" x14ac:dyDescent="0.3">
      <c r="A158" s="1"/>
      <c r="B158" s="21" t="s">
        <v>18</v>
      </c>
      <c r="C158" s="54">
        <v>10.323866500000781</v>
      </c>
      <c r="D158" s="54">
        <v>10.782161348039452</v>
      </c>
      <c r="E158" s="54">
        <v>21.106027848040231</v>
      </c>
      <c r="F158" s="114">
        <v>57.080087074291107</v>
      </c>
      <c r="G158" s="115">
        <v>42.919912925708886</v>
      </c>
      <c r="H158" s="99"/>
      <c r="I158" s="99"/>
      <c r="J158" s="99"/>
      <c r="K158" s="99"/>
      <c r="L158" s="99"/>
      <c r="R158" s="99">
        <f t="shared" si="17"/>
        <v>0</v>
      </c>
    </row>
    <row r="159" spans="1:18" x14ac:dyDescent="0.3">
      <c r="A159" s="1"/>
      <c r="B159" s="101" t="s">
        <v>19</v>
      </c>
      <c r="C159" s="102">
        <v>12.710537</v>
      </c>
      <c r="D159" s="102">
        <v>1.7016209499999999</v>
      </c>
      <c r="E159" s="102">
        <v>14.412157949999999</v>
      </c>
      <c r="F159" s="116">
        <v>66.036352427434579</v>
      </c>
      <c r="G159" s="117">
        <v>33.963647572565428</v>
      </c>
      <c r="H159" s="99"/>
      <c r="I159" s="99"/>
      <c r="J159" s="99"/>
      <c r="K159" s="99"/>
      <c r="L159" s="99"/>
      <c r="R159" s="99">
        <f t="shared" si="17"/>
        <v>0</v>
      </c>
    </row>
    <row r="160" spans="1:18" x14ac:dyDescent="0.3">
      <c r="A160" s="1"/>
      <c r="B160" s="29" t="s">
        <v>20</v>
      </c>
      <c r="C160" s="60">
        <v>23.73347175958904</v>
      </c>
      <c r="D160" s="60">
        <v>6.2452827250000009</v>
      </c>
      <c r="E160" s="60">
        <v>29.978754484589039</v>
      </c>
      <c r="F160" s="118">
        <v>48.952178095299033</v>
      </c>
      <c r="G160" s="119">
        <v>51.047821904700974</v>
      </c>
      <c r="H160" s="99"/>
      <c r="I160" s="99"/>
      <c r="J160" s="99"/>
      <c r="K160" s="99"/>
      <c r="L160" s="99"/>
      <c r="R160" s="99">
        <f t="shared" si="17"/>
        <v>0</v>
      </c>
    </row>
    <row r="161" spans="1:18" x14ac:dyDescent="0.3">
      <c r="A161" s="1"/>
      <c r="B161" s="34" t="str">
        <f>B147</f>
        <v>2020-21</v>
      </c>
      <c r="C161" s="62">
        <f>[2]Total!B113/1000000</f>
        <v>9.285131625</v>
      </c>
      <c r="D161" s="62">
        <f>[2]Total!C113/1000000</f>
        <v>17.385987249999999</v>
      </c>
      <c r="E161" s="62">
        <f>[2]Total!D113/1000000</f>
        <v>26.671118875000001</v>
      </c>
      <c r="F161" s="120">
        <f>[2]Total!E113</f>
        <v>49.016786385999843</v>
      </c>
      <c r="G161" s="121">
        <f>[2]Total!F113</f>
        <v>50.983213614000157</v>
      </c>
      <c r="H161" s="99"/>
      <c r="I161" s="99"/>
      <c r="J161" s="99"/>
      <c r="K161" s="99"/>
      <c r="L161" s="99"/>
      <c r="R161" s="99">
        <f t="shared" si="17"/>
        <v>0</v>
      </c>
    </row>
    <row r="162" spans="1:18" x14ac:dyDescent="0.3">
      <c r="A162" s="1"/>
      <c r="B162" s="109" t="s">
        <v>22</v>
      </c>
      <c r="C162" s="110">
        <f>IFERROR((C161-C160)/C160*100,"na")</f>
        <v>-60.877482573747244</v>
      </c>
      <c r="D162" s="110">
        <f t="shared" ref="D162:G162" si="22">IFERROR((D161-D160)/D160*100,"na")</f>
        <v>178.38591166423129</v>
      </c>
      <c r="E162" s="110">
        <f t="shared" si="22"/>
        <v>-11.033265612450212</v>
      </c>
      <c r="F162" s="111">
        <f t="shared" si="22"/>
        <v>0.13198246373232411</v>
      </c>
      <c r="G162" s="112">
        <f t="shared" si="22"/>
        <v>-0.12656424562331445</v>
      </c>
      <c r="H162" s="99"/>
      <c r="I162" s="99"/>
      <c r="J162" s="99"/>
      <c r="K162" s="99"/>
      <c r="L162" s="99"/>
      <c r="R162" s="99">
        <f t="shared" si="17"/>
        <v>99.994581781890986</v>
      </c>
    </row>
    <row r="163" spans="1:18" x14ac:dyDescent="0.3">
      <c r="A163" s="1"/>
      <c r="B163" s="91" t="s">
        <v>34</v>
      </c>
      <c r="C163" s="113"/>
      <c r="D163" s="113"/>
      <c r="E163" s="113"/>
      <c r="F163" s="114"/>
      <c r="G163" s="115"/>
      <c r="H163" s="99"/>
      <c r="I163" s="99"/>
      <c r="J163" s="99"/>
      <c r="K163" s="99"/>
      <c r="L163" s="99"/>
      <c r="R163" s="99">
        <f t="shared" si="17"/>
        <v>100</v>
      </c>
    </row>
    <row r="164" spans="1:18" x14ac:dyDescent="0.3">
      <c r="A164" s="1"/>
      <c r="B164" s="21" t="s">
        <v>15</v>
      </c>
      <c r="C164" s="54">
        <v>5.5199999999999997E-3</v>
      </c>
      <c r="D164" s="54">
        <v>9.1713000000000003E-2</v>
      </c>
      <c r="E164" s="54">
        <v>9.7233E-2</v>
      </c>
      <c r="F164" s="114">
        <v>100</v>
      </c>
      <c r="G164" s="115">
        <v>0</v>
      </c>
      <c r="H164" s="99"/>
      <c r="I164" s="99"/>
      <c r="J164" s="99"/>
      <c r="K164" s="99"/>
      <c r="L164" s="99"/>
      <c r="R164" s="99">
        <f t="shared" si="17"/>
        <v>0</v>
      </c>
    </row>
    <row r="165" spans="1:18" x14ac:dyDescent="0.3">
      <c r="A165" s="1"/>
      <c r="B165" s="21" t="s">
        <v>16</v>
      </c>
      <c r="C165" s="54">
        <v>3.4847399999999999</v>
      </c>
      <c r="D165" s="54">
        <v>0.52360799999999996</v>
      </c>
      <c r="E165" s="54">
        <v>4.0083479999999998</v>
      </c>
      <c r="F165" s="114">
        <v>63.928569903356269</v>
      </c>
      <c r="G165" s="115">
        <v>36.071430096643738</v>
      </c>
      <c r="H165" s="99"/>
      <c r="I165" s="99"/>
      <c r="J165" s="99"/>
      <c r="K165" s="99"/>
      <c r="L165" s="99"/>
      <c r="R165" s="99">
        <f t="shared" si="17"/>
        <v>0</v>
      </c>
    </row>
    <row r="166" spans="1:18" x14ac:dyDescent="0.3">
      <c r="A166" s="1"/>
      <c r="B166" s="21" t="s">
        <v>17</v>
      </c>
      <c r="C166" s="54">
        <v>5.5537400000000003</v>
      </c>
      <c r="D166" s="54">
        <v>0.31300800000000001</v>
      </c>
      <c r="E166" s="54">
        <v>5.8667480000000003</v>
      </c>
      <c r="F166" s="114">
        <v>31.107112060360294</v>
      </c>
      <c r="G166" s="115">
        <v>68.892887939639706</v>
      </c>
      <c r="H166" s="99"/>
      <c r="I166" s="99"/>
      <c r="J166" s="99"/>
      <c r="K166" s="99"/>
      <c r="L166" s="99"/>
      <c r="R166" s="99">
        <f t="shared" si="17"/>
        <v>0</v>
      </c>
    </row>
    <row r="167" spans="1:18" x14ac:dyDescent="0.3">
      <c r="A167" s="1"/>
      <c r="B167" s="21" t="s">
        <v>18</v>
      </c>
      <c r="C167" s="54">
        <v>0.88810500000000003</v>
      </c>
      <c r="D167" s="54">
        <v>2.3092799999996703</v>
      </c>
      <c r="E167" s="54">
        <v>3.1973849999996702</v>
      </c>
      <c r="F167" s="114">
        <v>82.679189032403528</v>
      </c>
      <c r="G167" s="115">
        <v>17.320810967596472</v>
      </c>
      <c r="H167" s="99"/>
      <c r="I167" s="99"/>
      <c r="J167" s="99"/>
      <c r="K167" s="99"/>
      <c r="L167" s="99"/>
      <c r="R167" s="99">
        <f t="shared" si="17"/>
        <v>0</v>
      </c>
    </row>
    <row r="168" spans="1:18" x14ac:dyDescent="0.3">
      <c r="A168" s="1"/>
      <c r="B168" s="101" t="s">
        <v>19</v>
      </c>
      <c r="C168" s="102">
        <v>2.27772</v>
      </c>
      <c r="D168" s="102">
        <v>0.51105599999999995</v>
      </c>
      <c r="E168" s="102">
        <v>2.7887759999999999</v>
      </c>
      <c r="F168" s="116">
        <v>79.640840533575869</v>
      </c>
      <c r="G168" s="117">
        <v>20.359159466424131</v>
      </c>
      <c r="H168" s="99"/>
      <c r="I168" s="99"/>
      <c r="J168" s="99"/>
      <c r="K168" s="99"/>
      <c r="L168" s="99"/>
      <c r="R168" s="99">
        <f t="shared" si="17"/>
        <v>0</v>
      </c>
    </row>
    <row r="169" spans="1:18" x14ac:dyDescent="0.3">
      <c r="A169" s="1"/>
      <c r="B169" s="29" t="s">
        <v>20</v>
      </c>
      <c r="C169" s="60">
        <v>15.34184589041096</v>
      </c>
      <c r="D169" s="60">
        <v>0.85595519999999992</v>
      </c>
      <c r="E169" s="60">
        <v>16.197801090410959</v>
      </c>
      <c r="F169" s="118">
        <v>8.2978075233098227</v>
      </c>
      <c r="G169" s="119">
        <v>91.702192476690186</v>
      </c>
      <c r="H169" s="99"/>
      <c r="I169" s="99"/>
      <c r="J169" s="99"/>
      <c r="K169" s="99"/>
      <c r="L169" s="99"/>
      <c r="R169" s="99">
        <f t="shared" si="17"/>
        <v>0</v>
      </c>
    </row>
    <row r="170" spans="1:18" x14ac:dyDescent="0.3">
      <c r="A170" s="1"/>
      <c r="B170" s="34" t="str">
        <f>B161</f>
        <v>2020-21</v>
      </c>
      <c r="C170" s="62">
        <f>[2]Total!B118/1000000</f>
        <v>1.6471199999999999</v>
      </c>
      <c r="D170" s="62">
        <f>[2]Total!C118/1000000</f>
        <v>5.674423</v>
      </c>
      <c r="E170" s="62">
        <f>[2]Total!D118/1000000</f>
        <v>7.3215430000000001</v>
      </c>
      <c r="F170" s="120">
        <f>[2]Total!E118</f>
        <v>65.910637962425383</v>
      </c>
      <c r="G170" s="121">
        <f>[2]Total!F118</f>
        <v>34.08936203757461</v>
      </c>
      <c r="H170" s="99"/>
      <c r="I170" s="99"/>
      <c r="J170" s="99"/>
      <c r="K170" s="99"/>
      <c r="L170" s="99"/>
      <c r="R170" s="99">
        <f t="shared" si="17"/>
        <v>0</v>
      </c>
    </row>
    <row r="171" spans="1:18" x14ac:dyDescent="0.3">
      <c r="A171" s="1"/>
      <c r="B171" s="109" t="s">
        <v>22</v>
      </c>
      <c r="C171" s="110">
        <f>IFERROR((C170-C169)/C169*100,"na")</f>
        <v>-89.263873384170211</v>
      </c>
      <c r="D171" s="110">
        <f t="shared" ref="D171:G171" si="23">IFERROR((D170-D169)/D169*100,"na")</f>
        <v>562.93457881907852</v>
      </c>
      <c r="E171" s="110">
        <f t="shared" si="23"/>
        <v>-54.799154779506907</v>
      </c>
      <c r="F171" s="111">
        <f t="shared" si="23"/>
        <v>694.31389288402056</v>
      </c>
      <c r="G171" s="112">
        <f t="shared" si="23"/>
        <v>-62.826011988492212</v>
      </c>
      <c r="H171" s="99"/>
      <c r="I171" s="99"/>
      <c r="J171" s="99"/>
      <c r="K171" s="99"/>
      <c r="L171" s="99"/>
      <c r="R171" s="99">
        <f t="shared" si="17"/>
        <v>-531.48788089552841</v>
      </c>
    </row>
    <row r="172" spans="1:18" x14ac:dyDescent="0.3">
      <c r="A172" s="1"/>
      <c r="B172" s="91" t="s">
        <v>45</v>
      </c>
      <c r="C172" s="113"/>
      <c r="D172" s="113"/>
      <c r="E172" s="113"/>
      <c r="F172" s="114"/>
      <c r="G172" s="115"/>
      <c r="H172" s="99"/>
      <c r="I172" s="99"/>
      <c r="J172" s="99"/>
      <c r="K172" s="99"/>
      <c r="L172" s="99"/>
      <c r="R172" s="99">
        <f t="shared" si="17"/>
        <v>100</v>
      </c>
    </row>
    <row r="173" spans="1:18" x14ac:dyDescent="0.3">
      <c r="A173" s="1"/>
      <c r="B173" s="21" t="s">
        <v>15</v>
      </c>
      <c r="C173" s="54">
        <v>0</v>
      </c>
      <c r="D173" s="54">
        <v>0.54869699999999999</v>
      </c>
      <c r="E173" s="54">
        <v>0.54869699999999999</v>
      </c>
      <c r="F173" s="114">
        <v>100</v>
      </c>
      <c r="G173" s="115">
        <v>0</v>
      </c>
      <c r="H173" s="99"/>
      <c r="I173" s="99"/>
      <c r="J173" s="99"/>
      <c r="K173" s="99"/>
      <c r="L173" s="99"/>
      <c r="R173" s="99">
        <f t="shared" si="17"/>
        <v>0</v>
      </c>
    </row>
    <row r="174" spans="1:18" x14ac:dyDescent="0.3">
      <c r="A174" s="1"/>
      <c r="B174" s="21" t="s">
        <v>16</v>
      </c>
      <c r="C174" s="54">
        <v>0.94808000000000003</v>
      </c>
      <c r="D174" s="54">
        <v>0</v>
      </c>
      <c r="E174" s="54">
        <v>0.94808000000000003</v>
      </c>
      <c r="F174" s="114">
        <v>100</v>
      </c>
      <c r="G174" s="115">
        <v>0</v>
      </c>
      <c r="H174" s="99"/>
      <c r="I174" s="99"/>
      <c r="J174" s="99"/>
      <c r="K174" s="99"/>
      <c r="L174" s="99"/>
      <c r="R174" s="99">
        <f t="shared" si="17"/>
        <v>0</v>
      </c>
    </row>
    <row r="175" spans="1:18" x14ac:dyDescent="0.3">
      <c r="A175" s="1"/>
      <c r="B175" s="21" t="s">
        <v>17</v>
      </c>
      <c r="C175" s="54">
        <v>1.26458</v>
      </c>
      <c r="D175" s="54">
        <v>0.28032000000000001</v>
      </c>
      <c r="E175" s="54">
        <v>1.5448999999999999</v>
      </c>
      <c r="F175" s="114">
        <v>90.022352890926442</v>
      </c>
      <c r="G175" s="115">
        <v>9.9776471090735654</v>
      </c>
      <c r="H175" s="99"/>
      <c r="I175" s="99"/>
      <c r="J175" s="99"/>
      <c r="K175" s="99"/>
      <c r="L175" s="99"/>
      <c r="R175" s="99">
        <f t="shared" si="17"/>
        <v>0</v>
      </c>
    </row>
    <row r="176" spans="1:18" x14ac:dyDescent="0.3">
      <c r="A176" s="1"/>
      <c r="B176" s="21" t="s">
        <v>18</v>
      </c>
      <c r="C176" s="54">
        <v>0</v>
      </c>
      <c r="D176" s="54">
        <v>0.49056</v>
      </c>
      <c r="E176" s="54">
        <v>0.49056</v>
      </c>
      <c r="F176" s="114">
        <v>89.285714285714292</v>
      </c>
      <c r="G176" s="115">
        <v>10.714285714285714</v>
      </c>
      <c r="H176" s="99"/>
      <c r="I176" s="99"/>
      <c r="J176" s="99"/>
      <c r="K176" s="99"/>
      <c r="L176" s="99"/>
      <c r="R176" s="99">
        <f t="shared" si="17"/>
        <v>0</v>
      </c>
    </row>
    <row r="177" spans="1:18" x14ac:dyDescent="0.3">
      <c r="A177" s="1"/>
      <c r="B177" s="101" t="s">
        <v>19</v>
      </c>
      <c r="C177" s="102">
        <v>0.21959999999999999</v>
      </c>
      <c r="D177" s="102">
        <v>0.30796319999999999</v>
      </c>
      <c r="E177" s="102">
        <v>0.5275631999999999</v>
      </c>
      <c r="F177" s="116">
        <v>4.8079455733365881</v>
      </c>
      <c r="G177" s="117">
        <v>95.192054426663418</v>
      </c>
      <c r="H177" s="99"/>
      <c r="I177" s="99"/>
      <c r="J177" s="99"/>
      <c r="K177" s="99"/>
      <c r="L177" s="99"/>
      <c r="R177" s="99">
        <f t="shared" si="17"/>
        <v>0</v>
      </c>
    </row>
    <row r="178" spans="1:18" x14ac:dyDescent="0.3">
      <c r="A178" s="1"/>
      <c r="B178" s="29" t="s">
        <v>20</v>
      </c>
      <c r="C178" s="60">
        <v>0</v>
      </c>
      <c r="D178" s="60">
        <v>8.7599999999999997E-2</v>
      </c>
      <c r="E178" s="60">
        <v>8.7599999999999997E-2</v>
      </c>
      <c r="F178" s="118">
        <v>100</v>
      </c>
      <c r="G178" s="119">
        <v>0</v>
      </c>
      <c r="H178" s="99"/>
      <c r="I178" s="99"/>
      <c r="J178" s="99"/>
      <c r="K178" s="99"/>
      <c r="L178" s="99"/>
      <c r="R178" s="99">
        <f t="shared" si="17"/>
        <v>0</v>
      </c>
    </row>
    <row r="179" spans="1:18" x14ac:dyDescent="0.3">
      <c r="A179" s="1"/>
      <c r="B179" s="34" t="str">
        <f>B170</f>
        <v>2020-21</v>
      </c>
      <c r="C179" s="62">
        <f>[2]Total!B123/1000000</f>
        <v>0</v>
      </c>
      <c r="D179" s="62">
        <f>[2]Total!C123/1000000</f>
        <v>0</v>
      </c>
      <c r="E179" s="62">
        <f>[2]Total!D123/1000000</f>
        <v>0</v>
      </c>
      <c r="F179" s="120">
        <f>[2]Total!E123</f>
        <v>0</v>
      </c>
      <c r="G179" s="121">
        <f>[2]Total!F123</f>
        <v>0</v>
      </c>
      <c r="H179" s="99"/>
      <c r="I179" s="99"/>
      <c r="J179" s="99"/>
      <c r="K179" s="99"/>
      <c r="L179" s="99"/>
      <c r="R179" s="99">
        <f t="shared" si="17"/>
        <v>100</v>
      </c>
    </row>
    <row r="180" spans="1:18" x14ac:dyDescent="0.3">
      <c r="A180" s="1"/>
      <c r="B180" s="109" t="s">
        <v>22</v>
      </c>
      <c r="C180" s="110" t="str">
        <f>IFERROR((C179-C178)/C178*100,"na")</f>
        <v>na</v>
      </c>
      <c r="D180" s="110">
        <f t="shared" ref="D180:G180" si="24">IFERROR((D179-D178)/D178*100,"na")</f>
        <v>-100</v>
      </c>
      <c r="E180" s="110">
        <f t="shared" si="24"/>
        <v>-100</v>
      </c>
      <c r="F180" s="111">
        <f t="shared" si="24"/>
        <v>-100</v>
      </c>
      <c r="G180" s="112" t="str">
        <f t="shared" si="24"/>
        <v>na</v>
      </c>
      <c r="H180" s="99"/>
      <c r="I180" s="99"/>
      <c r="J180" s="99"/>
      <c r="K180" s="99"/>
      <c r="L180" s="99"/>
      <c r="R180" s="99" t="e">
        <f t="shared" si="17"/>
        <v>#VALUE!</v>
      </c>
    </row>
    <row r="181" spans="1:18" x14ac:dyDescent="0.3">
      <c r="A181" s="1"/>
      <c r="B181" s="91" t="s">
        <v>36</v>
      </c>
      <c r="C181" s="113"/>
      <c r="D181" s="113"/>
      <c r="E181" s="113"/>
      <c r="F181" s="114"/>
      <c r="G181" s="115"/>
      <c r="H181" s="99"/>
      <c r="I181" s="99"/>
      <c r="J181" s="99"/>
      <c r="K181" s="99"/>
      <c r="L181" s="99"/>
      <c r="R181" s="99">
        <f t="shared" si="17"/>
        <v>100</v>
      </c>
    </row>
    <row r="182" spans="1:18" x14ac:dyDescent="0.3">
      <c r="A182" s="1"/>
      <c r="B182" s="21" t="s">
        <v>15</v>
      </c>
      <c r="C182" s="54">
        <v>3.2548500000000001E-2</v>
      </c>
      <c r="D182" s="54">
        <v>0.28320000000000001</v>
      </c>
      <c r="E182" s="54">
        <v>0.31574849999999999</v>
      </c>
      <c r="F182" s="114">
        <v>100</v>
      </c>
      <c r="G182" s="115">
        <v>0</v>
      </c>
      <c r="H182" s="99"/>
      <c r="I182" s="99"/>
      <c r="J182" s="99"/>
      <c r="K182" s="99"/>
      <c r="L182" s="99"/>
      <c r="R182" s="99">
        <f t="shared" si="17"/>
        <v>0</v>
      </c>
    </row>
    <row r="183" spans="1:18" x14ac:dyDescent="0.3">
      <c r="A183" s="1"/>
      <c r="B183" s="21" t="s">
        <v>16</v>
      </c>
      <c r="C183" s="54">
        <v>0.9375</v>
      </c>
      <c r="D183" s="54">
        <v>1.7520000000000001E-2</v>
      </c>
      <c r="E183" s="54">
        <v>0.95501999999999998</v>
      </c>
      <c r="F183" s="114">
        <v>100</v>
      </c>
      <c r="G183" s="115">
        <v>0</v>
      </c>
      <c r="H183" s="99"/>
      <c r="I183" s="99"/>
      <c r="J183" s="99"/>
      <c r="K183" s="99"/>
      <c r="L183" s="99"/>
      <c r="R183" s="99">
        <f t="shared" si="17"/>
        <v>0</v>
      </c>
    </row>
    <row r="184" spans="1:18" x14ac:dyDescent="0.3">
      <c r="A184" s="1"/>
      <c r="B184" s="21" t="s">
        <v>17</v>
      </c>
      <c r="C184" s="54">
        <v>1.107</v>
      </c>
      <c r="D184" s="54">
        <v>0.108</v>
      </c>
      <c r="E184" s="54">
        <v>1.2150000000000001</v>
      </c>
      <c r="F184" s="114">
        <v>100</v>
      </c>
      <c r="G184" s="115">
        <v>0</v>
      </c>
      <c r="H184" s="99"/>
      <c r="I184" s="99"/>
      <c r="J184" s="99"/>
      <c r="K184" s="99"/>
      <c r="L184" s="99"/>
      <c r="R184" s="99">
        <f t="shared" ref="R184:R247" si="25">100-F184-G184</f>
        <v>0</v>
      </c>
    </row>
    <row r="185" spans="1:18" x14ac:dyDescent="0.3">
      <c r="A185" s="1"/>
      <c r="B185" s="21" t="s">
        <v>18</v>
      </c>
      <c r="C185" s="54">
        <v>0</v>
      </c>
      <c r="D185" s="54">
        <v>9.9360000000000004E-2</v>
      </c>
      <c r="E185" s="54">
        <v>9.9360000000000004E-2</v>
      </c>
      <c r="F185" s="114">
        <v>100</v>
      </c>
      <c r="G185" s="115">
        <v>0</v>
      </c>
      <c r="H185" s="99"/>
      <c r="I185" s="99"/>
      <c r="J185" s="99"/>
      <c r="K185" s="99"/>
      <c r="L185" s="99"/>
      <c r="R185" s="99">
        <f t="shared" si="25"/>
        <v>0</v>
      </c>
    </row>
    <row r="186" spans="1:18" x14ac:dyDescent="0.3">
      <c r="A186" s="1"/>
      <c r="B186" s="101" t="s">
        <v>19</v>
      </c>
      <c r="C186" s="102">
        <v>0.21959999999999999</v>
      </c>
      <c r="D186" s="102">
        <v>1.1039999999999999E-2</v>
      </c>
      <c r="E186" s="102">
        <v>0.23064000000000001</v>
      </c>
      <c r="F186" s="116">
        <v>2.4520255863539444</v>
      </c>
      <c r="G186" s="117">
        <v>97.54797441364606</v>
      </c>
      <c r="H186" s="99"/>
      <c r="I186" s="99"/>
      <c r="J186" s="99"/>
      <c r="K186" s="99"/>
      <c r="L186" s="99"/>
      <c r="R186" s="99">
        <f t="shared" si="25"/>
        <v>0</v>
      </c>
    </row>
    <row r="187" spans="1:18" x14ac:dyDescent="0.3">
      <c r="A187" s="1"/>
      <c r="B187" s="29" t="s">
        <v>20</v>
      </c>
      <c r="C187" s="60">
        <v>0.18695999999999999</v>
      </c>
      <c r="D187" s="60">
        <v>0.88260000000000005</v>
      </c>
      <c r="E187" s="60">
        <v>1.0695600000000001</v>
      </c>
      <c r="F187" s="118">
        <v>100</v>
      </c>
      <c r="G187" s="119">
        <v>0</v>
      </c>
      <c r="H187" s="99"/>
      <c r="I187" s="99"/>
      <c r="J187" s="99"/>
      <c r="K187" s="99"/>
      <c r="L187" s="99"/>
      <c r="R187" s="99">
        <f t="shared" si="25"/>
        <v>0</v>
      </c>
    </row>
    <row r="188" spans="1:18" x14ac:dyDescent="0.3">
      <c r="A188" s="1"/>
      <c r="B188" s="34" t="str">
        <f>B179</f>
        <v>2020-21</v>
      </c>
      <c r="C188" s="62">
        <f>[2]Total!B128/1000000</f>
        <v>6.4799999999999996E-2</v>
      </c>
      <c r="D188" s="62">
        <f>[2]Total!C128/1000000</f>
        <v>4.1978000000000001E-2</v>
      </c>
      <c r="E188" s="62">
        <f>[2]Total!D128/1000000</f>
        <v>0.106778</v>
      </c>
      <c r="F188" s="120">
        <f>[2]Total!E128</f>
        <v>100</v>
      </c>
      <c r="G188" s="121">
        <f>[2]Total!F128</f>
        <v>0</v>
      </c>
      <c r="H188" s="99"/>
      <c r="I188" s="99"/>
      <c r="J188" s="99"/>
      <c r="K188" s="99"/>
      <c r="L188" s="99"/>
      <c r="R188" s="99">
        <f t="shared" si="25"/>
        <v>0</v>
      </c>
    </row>
    <row r="189" spans="1:18" x14ac:dyDescent="0.3">
      <c r="A189" s="1"/>
      <c r="B189" s="109" t="s">
        <v>22</v>
      </c>
      <c r="C189" s="110">
        <f>IFERROR((C188-C187)/C187*100,"na")</f>
        <v>-65.340179717586651</v>
      </c>
      <c r="D189" s="110">
        <f t="shared" ref="D189:G189" si="26">IFERROR((D188-D187)/D187*100,"na")</f>
        <v>-95.243825062315892</v>
      </c>
      <c r="E189" s="110">
        <f t="shared" si="26"/>
        <v>-90.016642357604994</v>
      </c>
      <c r="F189" s="111">
        <f t="shared" si="26"/>
        <v>0</v>
      </c>
      <c r="G189" s="112" t="str">
        <f t="shared" si="26"/>
        <v>na</v>
      </c>
      <c r="H189" s="99"/>
      <c r="I189" s="99"/>
      <c r="J189" s="99"/>
      <c r="K189" s="99"/>
      <c r="L189" s="99"/>
      <c r="R189" s="99" t="e">
        <f t="shared" si="25"/>
        <v>#VALUE!</v>
      </c>
    </row>
    <row r="190" spans="1:18" x14ac:dyDescent="0.3">
      <c r="A190" s="1"/>
      <c r="B190" s="91" t="s">
        <v>46</v>
      </c>
      <c r="C190" s="113"/>
      <c r="D190" s="113"/>
      <c r="E190" s="113"/>
      <c r="F190" s="114"/>
      <c r="G190" s="115"/>
      <c r="H190" s="99"/>
      <c r="I190" s="99"/>
      <c r="J190" s="99"/>
      <c r="K190" s="99"/>
      <c r="L190" s="99"/>
      <c r="R190" s="99">
        <f t="shared" si="25"/>
        <v>100</v>
      </c>
    </row>
    <row r="191" spans="1:18" x14ac:dyDescent="0.3">
      <c r="A191" s="1"/>
      <c r="B191" s="21" t="s">
        <v>15</v>
      </c>
      <c r="C191" s="54">
        <v>4.1881395000000001</v>
      </c>
      <c r="D191" s="54">
        <v>7.3548830000000001</v>
      </c>
      <c r="E191" s="54">
        <v>11.543022499999999</v>
      </c>
      <c r="F191" s="114">
        <v>96.752744647852467</v>
      </c>
      <c r="G191" s="115">
        <v>3.24725535214754</v>
      </c>
      <c r="H191" s="99"/>
      <c r="I191" s="99"/>
      <c r="J191" s="99"/>
      <c r="K191" s="99"/>
      <c r="L191" s="99"/>
      <c r="R191" s="99">
        <f t="shared" si="25"/>
        <v>-6.6613381477509392E-15</v>
      </c>
    </row>
    <row r="192" spans="1:18" x14ac:dyDescent="0.3">
      <c r="A192" s="1"/>
      <c r="B192" s="21" t="s">
        <v>16</v>
      </c>
      <c r="C192" s="54">
        <v>19.394126953065349</v>
      </c>
      <c r="D192" s="54">
        <v>6.2409080000000001</v>
      </c>
      <c r="E192" s="54">
        <v>25.63503495306535</v>
      </c>
      <c r="F192" s="114">
        <v>68.905172987255455</v>
      </c>
      <c r="G192" s="115">
        <v>31.094827012744531</v>
      </c>
      <c r="H192" s="99"/>
      <c r="I192" s="99"/>
      <c r="J192" s="99"/>
      <c r="K192" s="99"/>
      <c r="L192" s="99"/>
      <c r="R192" s="99">
        <f t="shared" si="25"/>
        <v>0</v>
      </c>
    </row>
    <row r="193" spans="1:18" x14ac:dyDescent="0.3">
      <c r="A193" s="1"/>
      <c r="B193" s="21" t="s">
        <v>17</v>
      </c>
      <c r="C193" s="54">
        <v>20.221274231866158</v>
      </c>
      <c r="D193" s="54">
        <v>25.6090744398842</v>
      </c>
      <c r="E193" s="54">
        <v>45.830348671750357</v>
      </c>
      <c r="F193" s="114">
        <v>44.598310714716547</v>
      </c>
      <c r="G193" s="115">
        <v>55.40168928528346</v>
      </c>
      <c r="H193" s="99"/>
      <c r="I193" s="99"/>
      <c r="J193" s="99"/>
      <c r="K193" s="99"/>
      <c r="L193" s="99"/>
      <c r="R193" s="99">
        <f t="shared" si="25"/>
        <v>0</v>
      </c>
    </row>
    <row r="194" spans="1:18" x14ac:dyDescent="0.3">
      <c r="A194" s="1"/>
      <c r="B194" s="21" t="s">
        <v>18</v>
      </c>
      <c r="C194" s="54">
        <v>11.21197150000078</v>
      </c>
      <c r="D194" s="54">
        <v>13.681361348039122</v>
      </c>
      <c r="E194" s="54">
        <v>24.893332848039904</v>
      </c>
      <c r="F194" s="114">
        <v>60.532438254893705</v>
      </c>
      <c r="G194" s="115">
        <v>39.467561745106281</v>
      </c>
      <c r="H194" s="99"/>
      <c r="I194" s="99"/>
      <c r="J194" s="99"/>
      <c r="K194" s="99"/>
      <c r="L194" s="99"/>
      <c r="R194" s="99">
        <f t="shared" si="25"/>
        <v>0</v>
      </c>
    </row>
    <row r="195" spans="1:18" x14ac:dyDescent="0.3">
      <c r="A195" s="1"/>
      <c r="B195" s="101" t="s">
        <v>19</v>
      </c>
      <c r="C195" s="102">
        <v>15.427457</v>
      </c>
      <c r="D195" s="102">
        <v>2.5316801500000006</v>
      </c>
      <c r="E195" s="102">
        <v>17.95913715</v>
      </c>
      <c r="F195" s="116">
        <v>65.873151140215953</v>
      </c>
      <c r="G195" s="117">
        <v>34.12684885978404</v>
      </c>
      <c r="H195" s="99"/>
      <c r="I195" s="99"/>
      <c r="J195" s="99"/>
      <c r="K195" s="99"/>
      <c r="L195" s="99"/>
      <c r="R195" s="99">
        <f t="shared" si="25"/>
        <v>0</v>
      </c>
    </row>
    <row r="196" spans="1:18" x14ac:dyDescent="0.3">
      <c r="A196" s="1"/>
      <c r="B196" s="29" t="s">
        <v>20</v>
      </c>
      <c r="C196" s="60">
        <v>39.262277650000001</v>
      </c>
      <c r="D196" s="60">
        <v>8.0714379250000015</v>
      </c>
      <c r="E196" s="60">
        <v>47.333715575000006</v>
      </c>
      <c r="F196" s="118">
        <v>34.937556257817256</v>
      </c>
      <c r="G196" s="119">
        <v>65.062443742182737</v>
      </c>
      <c r="H196" s="99"/>
      <c r="I196" s="99"/>
      <c r="J196" s="99"/>
      <c r="K196" s="99"/>
      <c r="L196" s="99"/>
      <c r="R196" s="99">
        <f t="shared" si="25"/>
        <v>0</v>
      </c>
    </row>
    <row r="197" spans="1:18" x14ac:dyDescent="0.3">
      <c r="A197" s="1"/>
      <c r="B197" s="34" t="str">
        <f>B188</f>
        <v>2020-21</v>
      </c>
      <c r="C197" s="62">
        <f>[2]Total!B133/1000000</f>
        <v>10.997051624999999</v>
      </c>
      <c r="D197" s="62">
        <f>[2]Total!C133/1000000</f>
        <v>23.102388250000001</v>
      </c>
      <c r="E197" s="62">
        <f>[2]Total!D133/1000000</f>
        <v>34.099439875000002</v>
      </c>
      <c r="F197" s="120">
        <f>[2]Total!E133</f>
        <v>52.57056305588651</v>
      </c>
      <c r="G197" s="121">
        <f>[2]Total!F133</f>
        <v>47.42943694411349</v>
      </c>
      <c r="H197" s="99"/>
      <c r="I197" s="99"/>
      <c r="J197" s="99"/>
      <c r="K197" s="99"/>
      <c r="L197" s="99"/>
      <c r="R197" s="99">
        <f t="shared" si="25"/>
        <v>0</v>
      </c>
    </row>
    <row r="198" spans="1:18" x14ac:dyDescent="0.3">
      <c r="A198" s="1"/>
      <c r="B198" s="109" t="s">
        <v>22</v>
      </c>
      <c r="C198" s="110">
        <f>IFERROR((C197-C196)/C196*100,"na")</f>
        <v>-71.990795533992667</v>
      </c>
      <c r="D198" s="110">
        <f t="shared" ref="D198:G198" si="27">IFERROR((D197-D196)/D196*100,"na")</f>
        <v>186.22394751304486</v>
      </c>
      <c r="E198" s="110">
        <f t="shared" si="27"/>
        <v>-27.95951160654263</v>
      </c>
      <c r="F198" s="111">
        <f t="shared" si="27"/>
        <v>50.470063412417055</v>
      </c>
      <c r="G198" s="112">
        <f t="shared" si="27"/>
        <v>-27.10166692776254</v>
      </c>
      <c r="H198" s="99"/>
      <c r="I198" s="99"/>
      <c r="J198" s="99"/>
      <c r="K198" s="99"/>
      <c r="L198" s="99"/>
      <c r="R198" s="99">
        <f t="shared" si="25"/>
        <v>76.631603515345489</v>
      </c>
    </row>
    <row r="199" spans="1:18" x14ac:dyDescent="0.3">
      <c r="A199" s="1"/>
      <c r="B199" s="83"/>
      <c r="C199" s="132"/>
      <c r="D199" s="132"/>
      <c r="E199" s="132"/>
      <c r="F199" s="123"/>
      <c r="G199" s="124"/>
      <c r="H199" s="99"/>
      <c r="I199" s="99"/>
      <c r="J199" s="99"/>
      <c r="K199" s="99"/>
      <c r="L199" s="99"/>
      <c r="R199" s="99">
        <f t="shared" si="25"/>
        <v>100</v>
      </c>
    </row>
    <row r="200" spans="1:18" x14ac:dyDescent="0.3">
      <c r="A200" s="1"/>
      <c r="B200" s="44"/>
      <c r="C200" s="136"/>
      <c r="D200" s="136"/>
      <c r="E200" s="136"/>
      <c r="F200" s="126"/>
      <c r="G200" s="126"/>
      <c r="H200" s="99"/>
      <c r="I200" s="99"/>
      <c r="J200" s="99"/>
      <c r="K200" s="99"/>
      <c r="L200" s="99"/>
      <c r="R200" s="99">
        <f t="shared" si="25"/>
        <v>100</v>
      </c>
    </row>
    <row r="201" spans="1:18" x14ac:dyDescent="0.3">
      <c r="A201" s="1"/>
      <c r="B201" s="7" t="s">
        <v>51</v>
      </c>
      <c r="C201" s="136"/>
      <c r="D201" s="136"/>
      <c r="E201" s="136"/>
      <c r="F201" s="126"/>
      <c r="G201" s="127"/>
      <c r="H201" s="99"/>
      <c r="I201" s="99"/>
      <c r="J201" s="99"/>
      <c r="K201" s="99"/>
      <c r="L201" s="99"/>
      <c r="R201" s="99">
        <f t="shared" si="25"/>
        <v>100</v>
      </c>
    </row>
    <row r="202" spans="1:18" x14ac:dyDescent="0.3">
      <c r="A202" s="1"/>
      <c r="B202" s="67" t="s">
        <v>52</v>
      </c>
      <c r="C202" s="142"/>
      <c r="D202" s="142"/>
      <c r="E202" s="142"/>
      <c r="F202" s="128"/>
      <c r="G202" s="129"/>
      <c r="H202" s="99"/>
      <c r="I202" s="99"/>
      <c r="J202" s="99"/>
      <c r="K202" s="99"/>
      <c r="L202" s="99"/>
      <c r="R202" s="99">
        <f t="shared" si="25"/>
        <v>100</v>
      </c>
    </row>
    <row r="203" spans="1:18" ht="19.5" x14ac:dyDescent="0.3">
      <c r="A203" s="1"/>
      <c r="B203" s="71" t="s">
        <v>4</v>
      </c>
      <c r="C203" s="140" t="s">
        <v>41</v>
      </c>
      <c r="D203" s="140" t="s">
        <v>42</v>
      </c>
      <c r="E203" s="141" t="s">
        <v>37</v>
      </c>
      <c r="F203" s="89" t="s">
        <v>43</v>
      </c>
      <c r="G203" s="90" t="s">
        <v>44</v>
      </c>
      <c r="H203" s="99"/>
      <c r="I203" s="99"/>
      <c r="J203" s="99"/>
      <c r="K203" s="99"/>
      <c r="L203" s="99"/>
      <c r="R203" s="99"/>
    </row>
    <row r="204" spans="1:18" x14ac:dyDescent="0.3">
      <c r="A204" s="1"/>
      <c r="B204" s="91" t="s">
        <v>33</v>
      </c>
      <c r="C204" s="113"/>
      <c r="D204" s="113"/>
      <c r="E204" s="113"/>
      <c r="F204" s="114"/>
      <c r="G204" s="115"/>
      <c r="H204" s="99"/>
      <c r="I204" s="99"/>
      <c r="J204" s="99"/>
      <c r="K204" s="99"/>
      <c r="L204" s="99"/>
      <c r="R204" s="99">
        <f t="shared" si="25"/>
        <v>100</v>
      </c>
    </row>
    <row r="205" spans="1:18" x14ac:dyDescent="0.3">
      <c r="A205" s="1"/>
      <c r="B205" s="21" t="s">
        <v>15</v>
      </c>
      <c r="C205" s="54">
        <v>1.4667874999999999</v>
      </c>
      <c r="D205" s="54">
        <v>1.101337</v>
      </c>
      <c r="E205" s="54">
        <v>2.5681245000000001</v>
      </c>
      <c r="F205" s="114">
        <v>99.756673751496933</v>
      </c>
      <c r="G205" s="115">
        <v>0.24332624850306525</v>
      </c>
      <c r="H205" s="99"/>
      <c r="I205" s="99"/>
      <c r="J205" s="99"/>
      <c r="K205" s="99"/>
      <c r="L205" s="99"/>
      <c r="R205" s="99">
        <f t="shared" si="25"/>
        <v>1.4710455076283324E-15</v>
      </c>
    </row>
    <row r="206" spans="1:18" x14ac:dyDescent="0.3">
      <c r="A206" s="1"/>
      <c r="B206" s="21" t="s">
        <v>16</v>
      </c>
      <c r="C206" s="54">
        <v>4.9364594999999998</v>
      </c>
      <c r="D206" s="54">
        <v>0.68147100000000005</v>
      </c>
      <c r="E206" s="54">
        <v>5.6179304999999999</v>
      </c>
      <c r="F206" s="114">
        <v>52.162057684053742</v>
      </c>
      <c r="G206" s="115">
        <v>47.837942315946258</v>
      </c>
      <c r="H206" s="99"/>
      <c r="I206" s="99"/>
      <c r="J206" s="99"/>
      <c r="K206" s="99"/>
      <c r="L206" s="99"/>
      <c r="R206" s="99">
        <f t="shared" si="25"/>
        <v>0</v>
      </c>
    </row>
    <row r="207" spans="1:18" x14ac:dyDescent="0.3">
      <c r="A207" s="1"/>
      <c r="B207" s="21" t="s">
        <v>17</v>
      </c>
      <c r="C207" s="54">
        <v>4.2224225000000004</v>
      </c>
      <c r="D207" s="54">
        <v>0.293235092508777</v>
      </c>
      <c r="E207" s="54">
        <v>4.5156575925087772</v>
      </c>
      <c r="F207" s="114">
        <v>59.8768749227822</v>
      </c>
      <c r="G207" s="115">
        <v>40.1231250772178</v>
      </c>
      <c r="H207" s="99"/>
      <c r="I207" s="99"/>
      <c r="J207" s="99"/>
      <c r="K207" s="99"/>
      <c r="L207" s="99"/>
      <c r="R207" s="99">
        <f t="shared" si="25"/>
        <v>0</v>
      </c>
    </row>
    <row r="208" spans="1:18" x14ac:dyDescent="0.3">
      <c r="A208" s="1"/>
      <c r="B208" s="21" t="s">
        <v>18</v>
      </c>
      <c r="C208" s="54">
        <v>1.97688750000132</v>
      </c>
      <c r="D208" s="54">
        <v>2.5014785731283364</v>
      </c>
      <c r="E208" s="54">
        <v>4.4783660731296564</v>
      </c>
      <c r="F208" s="114">
        <v>21.770908628642925</v>
      </c>
      <c r="G208" s="115">
        <v>78.229091371357086</v>
      </c>
      <c r="H208" s="99"/>
      <c r="I208" s="99"/>
      <c r="J208" s="99"/>
      <c r="K208" s="99"/>
      <c r="L208" s="99"/>
      <c r="R208" s="99">
        <f t="shared" si="25"/>
        <v>0</v>
      </c>
    </row>
    <row r="209" spans="1:18" x14ac:dyDescent="0.3">
      <c r="A209" s="1"/>
      <c r="B209" s="101" t="s">
        <v>19</v>
      </c>
      <c r="C209" s="102">
        <v>1.4008080000000001</v>
      </c>
      <c r="D209" s="102">
        <v>2.2466619999992501</v>
      </c>
      <c r="E209" s="102">
        <v>3.6474699999992501</v>
      </c>
      <c r="F209" s="116">
        <v>44.477621874222926</v>
      </c>
      <c r="G209" s="117">
        <v>55.522378125777074</v>
      </c>
      <c r="H209" s="99"/>
      <c r="I209" s="99"/>
      <c r="J209" s="99"/>
      <c r="K209" s="99"/>
      <c r="L209" s="99"/>
      <c r="R209" s="99">
        <f t="shared" si="25"/>
        <v>0</v>
      </c>
    </row>
    <row r="210" spans="1:18" x14ac:dyDescent="0.3">
      <c r="A210" s="1"/>
      <c r="B210" s="29" t="s">
        <v>20</v>
      </c>
      <c r="C210" s="60">
        <v>2.7830910000010198</v>
      </c>
      <c r="D210" s="60">
        <v>1.9536653500000001</v>
      </c>
      <c r="E210" s="60">
        <v>4.7367563500010208</v>
      </c>
      <c r="F210" s="118">
        <v>51.867108047093289</v>
      </c>
      <c r="G210" s="119">
        <v>48.132891952906704</v>
      </c>
      <c r="H210" s="99"/>
      <c r="I210" s="99"/>
      <c r="J210" s="99"/>
      <c r="K210" s="99"/>
      <c r="L210" s="99"/>
      <c r="R210" s="99">
        <f t="shared" si="25"/>
        <v>0</v>
      </c>
    </row>
    <row r="211" spans="1:18" x14ac:dyDescent="0.3">
      <c r="A211" s="1"/>
      <c r="B211" s="34" t="str">
        <f>B197</f>
        <v>2020-21</v>
      </c>
      <c r="C211" s="62">
        <f>[2]Total!B143/1000000</f>
        <v>1.6604375</v>
      </c>
      <c r="D211" s="62">
        <f>[2]Total!C143/1000000</f>
        <v>2.9247749999999999</v>
      </c>
      <c r="E211" s="62">
        <f>[2]Total!D143/1000000</f>
        <v>4.5852124999999999</v>
      </c>
      <c r="F211" s="120">
        <f>IFERROR([2]Total!E143,0)</f>
        <v>91.6</v>
      </c>
      <c r="G211" s="121">
        <f>IFERROR([2]Total!F143,0)</f>
        <v>8.4</v>
      </c>
      <c r="H211" s="99"/>
      <c r="I211" s="99"/>
      <c r="J211" s="99"/>
      <c r="K211" s="99"/>
      <c r="L211" s="99"/>
      <c r="R211" s="99">
        <f t="shared" si="25"/>
        <v>0</v>
      </c>
    </row>
    <row r="212" spans="1:18" x14ac:dyDescent="0.3">
      <c r="A212" s="1"/>
      <c r="B212" s="109" t="s">
        <v>22</v>
      </c>
      <c r="C212" s="110">
        <f>IFERROR((C211-C210)/C210*100,"na")</f>
        <v>-40.338368382514567</v>
      </c>
      <c r="D212" s="110">
        <f t="shared" ref="D212:G212" si="28">IFERROR((D211-D210)/D210*100,"na")</f>
        <v>49.707062163947363</v>
      </c>
      <c r="E212" s="110">
        <f t="shared" si="28"/>
        <v>-3.1993169756554654</v>
      </c>
      <c r="F212" s="111">
        <f t="shared" si="28"/>
        <v>76.605180911244958</v>
      </c>
      <c r="G212" s="112">
        <f t="shared" si="28"/>
        <v>-82.548316423167407</v>
      </c>
      <c r="H212" s="99"/>
      <c r="I212" s="99"/>
      <c r="J212" s="99"/>
      <c r="K212" s="99"/>
      <c r="L212" s="99"/>
      <c r="R212" s="99">
        <f t="shared" si="25"/>
        <v>105.94313551192245</v>
      </c>
    </row>
    <row r="213" spans="1:18" x14ac:dyDescent="0.3">
      <c r="A213" s="1"/>
      <c r="B213" s="91" t="s">
        <v>34</v>
      </c>
      <c r="C213" s="113"/>
      <c r="D213" s="113"/>
      <c r="E213" s="113"/>
      <c r="F213" s="114"/>
      <c r="G213" s="115"/>
      <c r="H213" s="99"/>
      <c r="I213" s="99"/>
      <c r="J213" s="99"/>
      <c r="K213" s="99"/>
      <c r="L213" s="99"/>
      <c r="R213" s="99">
        <f t="shared" si="25"/>
        <v>100</v>
      </c>
    </row>
    <row r="214" spans="1:18" x14ac:dyDescent="0.3">
      <c r="A214" s="1"/>
      <c r="B214" s="21" t="s">
        <v>15</v>
      </c>
      <c r="C214" s="54">
        <v>0.34848000000000001</v>
      </c>
      <c r="D214" s="54">
        <v>0.71892</v>
      </c>
      <c r="E214" s="54">
        <v>1.0673999999999999</v>
      </c>
      <c r="F214" s="114">
        <v>100</v>
      </c>
      <c r="G214" s="115">
        <v>0</v>
      </c>
      <c r="H214" s="99"/>
      <c r="I214" s="99"/>
      <c r="J214" s="99"/>
      <c r="K214" s="99"/>
      <c r="L214" s="99"/>
      <c r="R214" s="99">
        <f t="shared" si="25"/>
        <v>0</v>
      </c>
    </row>
    <row r="215" spans="1:18" x14ac:dyDescent="0.3">
      <c r="A215" s="1"/>
      <c r="B215" s="21" t="s">
        <v>16</v>
      </c>
      <c r="C215" s="54">
        <v>3.1335310000000001</v>
      </c>
      <c r="D215" s="54">
        <v>0.22526399999999999</v>
      </c>
      <c r="E215" s="54">
        <v>3.3587950000000002</v>
      </c>
      <c r="F215" s="114">
        <v>64.332351764221329</v>
      </c>
      <c r="G215" s="115">
        <v>35.667648235778671</v>
      </c>
      <c r="H215" s="99"/>
      <c r="I215" s="99"/>
      <c r="J215" s="99"/>
      <c r="K215" s="99"/>
      <c r="L215" s="99"/>
      <c r="R215" s="99">
        <f t="shared" si="25"/>
        <v>0</v>
      </c>
    </row>
    <row r="216" spans="1:18" x14ac:dyDescent="0.3">
      <c r="A216" s="1"/>
      <c r="B216" s="21" t="s">
        <v>17</v>
      </c>
      <c r="C216" s="54">
        <v>3.2542</v>
      </c>
      <c r="D216" s="54">
        <v>1.1016E-2</v>
      </c>
      <c r="E216" s="54">
        <v>3.2652160000000001</v>
      </c>
      <c r="F216" s="114">
        <v>53.74076451019539</v>
      </c>
      <c r="G216" s="115">
        <v>46.25923548980461</v>
      </c>
      <c r="H216" s="99"/>
      <c r="I216" s="99"/>
      <c r="J216" s="99"/>
      <c r="K216" s="99"/>
      <c r="L216" s="99"/>
      <c r="R216" s="99">
        <f t="shared" si="25"/>
        <v>0</v>
      </c>
    </row>
    <row r="217" spans="1:18" x14ac:dyDescent="0.3">
      <c r="A217" s="1"/>
      <c r="B217" s="21" t="s">
        <v>18</v>
      </c>
      <c r="C217" s="54">
        <v>0.18870000000000001</v>
      </c>
      <c r="D217" s="54">
        <v>0.388098</v>
      </c>
      <c r="E217" s="54">
        <v>0.57679800000000003</v>
      </c>
      <c r="F217" s="114">
        <v>100</v>
      </c>
      <c r="G217" s="115">
        <v>0</v>
      </c>
      <c r="H217" s="99"/>
      <c r="I217" s="99"/>
      <c r="J217" s="99"/>
      <c r="K217" s="99"/>
      <c r="L217" s="99"/>
      <c r="R217" s="99">
        <f t="shared" si="25"/>
        <v>0</v>
      </c>
    </row>
    <row r="218" spans="1:18" x14ac:dyDescent="0.3">
      <c r="A218" s="1"/>
      <c r="B218" s="101" t="s">
        <v>19</v>
      </c>
      <c r="C218" s="102">
        <v>2.1600000000000001E-2</v>
      </c>
      <c r="D218" s="102">
        <v>0.41087399999801999</v>
      </c>
      <c r="E218" s="102">
        <v>0.43247399999802</v>
      </c>
      <c r="F218" s="116">
        <v>100</v>
      </c>
      <c r="G218" s="117">
        <v>0</v>
      </c>
      <c r="H218" s="99"/>
      <c r="I218" s="99"/>
      <c r="J218" s="99"/>
      <c r="K218" s="99"/>
      <c r="L218" s="99"/>
      <c r="R218" s="99">
        <f t="shared" si="25"/>
        <v>0</v>
      </c>
    </row>
    <row r="219" spans="1:18" x14ac:dyDescent="0.3">
      <c r="A219" s="1"/>
      <c r="B219" s="29" t="s">
        <v>20</v>
      </c>
      <c r="C219" s="60">
        <v>0.80999999999880001</v>
      </c>
      <c r="D219" s="60">
        <v>0.94872540000156003</v>
      </c>
      <c r="E219" s="60">
        <v>1.7587254000003598</v>
      </c>
      <c r="F219" s="118">
        <v>49.780540963996316</v>
      </c>
      <c r="G219" s="119">
        <v>50.219459036003691</v>
      </c>
      <c r="H219" s="99"/>
      <c r="I219" s="99"/>
      <c r="J219" s="99"/>
      <c r="K219" s="99"/>
      <c r="L219" s="99"/>
      <c r="R219" s="99">
        <f t="shared" si="25"/>
        <v>0</v>
      </c>
    </row>
    <row r="220" spans="1:18" x14ac:dyDescent="0.3">
      <c r="A220" s="1"/>
      <c r="B220" s="34" t="str">
        <f>B211</f>
        <v>2020-21</v>
      </c>
      <c r="C220" s="62">
        <f>[2]Total!B148/1000000</f>
        <v>0.96941999999999995</v>
      </c>
      <c r="D220" s="62">
        <f>[2]Total!C148/1000000</f>
        <v>2.1373419999999999</v>
      </c>
      <c r="E220" s="62">
        <f>[2]Total!D148/1000000</f>
        <v>3.1067619999999998</v>
      </c>
      <c r="F220" s="120">
        <f>[2]Total!E148</f>
        <v>92.073170432527291</v>
      </c>
      <c r="G220" s="121">
        <f>[2]Total!F148</f>
        <v>7.9268295674726987</v>
      </c>
      <c r="H220" s="99"/>
      <c r="I220" s="99"/>
      <c r="J220" s="99"/>
      <c r="K220" s="99"/>
      <c r="L220" s="99"/>
      <c r="R220" s="99">
        <f t="shared" si="25"/>
        <v>9.7699626167013776E-15</v>
      </c>
    </row>
    <row r="221" spans="1:18" x14ac:dyDescent="0.3">
      <c r="A221" s="1"/>
      <c r="B221" s="109" t="s">
        <v>22</v>
      </c>
      <c r="C221" s="110">
        <f>IFERROR((C220-C219)/C219*100,"na")</f>
        <v>19.681481481658778</v>
      </c>
      <c r="D221" s="110">
        <f t="shared" ref="D221:G221" si="29">IFERROR((D220-D219)/D219*100,"na")</f>
        <v>125.28563059410926</v>
      </c>
      <c r="E221" s="110">
        <f t="shared" si="29"/>
        <v>76.648497826855987</v>
      </c>
      <c r="F221" s="111">
        <f t="shared" si="29"/>
        <v>84.958155635791584</v>
      </c>
      <c r="G221" s="112">
        <f t="shared" si="29"/>
        <v>-84.21562135547947</v>
      </c>
      <c r="H221" s="99"/>
      <c r="I221" s="99"/>
      <c r="J221" s="99"/>
      <c r="K221" s="99"/>
      <c r="L221" s="99"/>
      <c r="R221" s="99"/>
    </row>
    <row r="222" spans="1:18" x14ac:dyDescent="0.3">
      <c r="A222" s="1"/>
      <c r="B222" s="91" t="s">
        <v>45</v>
      </c>
      <c r="C222" s="113"/>
      <c r="D222" s="113"/>
      <c r="E222" s="113"/>
      <c r="F222" s="114"/>
      <c r="G222" s="115"/>
      <c r="H222" s="99"/>
      <c r="I222" s="99"/>
      <c r="J222" s="99"/>
      <c r="K222" s="99"/>
      <c r="L222" s="99"/>
      <c r="R222" s="99">
        <f t="shared" si="25"/>
        <v>100</v>
      </c>
    </row>
    <row r="223" spans="1:18" x14ac:dyDescent="0.3">
      <c r="A223" s="1"/>
      <c r="B223" s="21" t="s">
        <v>15</v>
      </c>
      <c r="C223" s="54">
        <v>0</v>
      </c>
      <c r="D223" s="54">
        <v>0</v>
      </c>
      <c r="E223" s="54">
        <v>0</v>
      </c>
      <c r="F223" s="114">
        <v>0</v>
      </c>
      <c r="G223" s="115">
        <v>0</v>
      </c>
      <c r="H223" s="99"/>
      <c r="I223" s="99"/>
      <c r="J223" s="99"/>
      <c r="K223" s="99"/>
      <c r="L223" s="99"/>
      <c r="R223" s="99">
        <f t="shared" si="25"/>
        <v>100</v>
      </c>
    </row>
    <row r="224" spans="1:18" x14ac:dyDescent="0.3">
      <c r="A224" s="1"/>
      <c r="B224" s="21" t="s">
        <v>16</v>
      </c>
      <c r="C224" s="54">
        <v>1.0089999999999999</v>
      </c>
      <c r="D224" s="54">
        <v>0</v>
      </c>
      <c r="E224" s="54">
        <v>1.0089999999999999</v>
      </c>
      <c r="F224" s="114">
        <v>78.295341922695741</v>
      </c>
      <c r="G224" s="115">
        <v>21.704658077304263</v>
      </c>
      <c r="H224" s="99"/>
      <c r="I224" s="99"/>
      <c r="J224" s="99"/>
      <c r="K224" s="99"/>
      <c r="L224" s="99"/>
      <c r="R224" s="99">
        <f t="shared" si="25"/>
        <v>0</v>
      </c>
    </row>
    <row r="225" spans="1:18" x14ac:dyDescent="0.3">
      <c r="A225" s="1"/>
      <c r="B225" s="21" t="s">
        <v>17</v>
      </c>
      <c r="C225" s="54">
        <v>1.1493</v>
      </c>
      <c r="D225" s="54">
        <v>0</v>
      </c>
      <c r="E225" s="54">
        <v>1.1493</v>
      </c>
      <c r="F225" s="114">
        <v>100</v>
      </c>
      <c r="G225" s="115">
        <v>0</v>
      </c>
      <c r="H225" s="99"/>
      <c r="I225" s="99"/>
      <c r="J225" s="99"/>
      <c r="K225" s="99"/>
      <c r="L225" s="99"/>
      <c r="R225" s="99">
        <f t="shared" si="25"/>
        <v>0</v>
      </c>
    </row>
    <row r="226" spans="1:18" x14ac:dyDescent="0.3">
      <c r="A226" s="1"/>
      <c r="B226" s="21" t="s">
        <v>18</v>
      </c>
      <c r="C226" s="54">
        <v>5.4300000000000001E-2</v>
      </c>
      <c r="D226" s="54">
        <v>0.17519999999999999</v>
      </c>
      <c r="E226" s="54">
        <v>0.22950000000000001</v>
      </c>
      <c r="F226" s="114">
        <v>100</v>
      </c>
      <c r="G226" s="115">
        <v>0</v>
      </c>
      <c r="H226" s="99"/>
      <c r="I226" s="99"/>
      <c r="J226" s="99"/>
      <c r="K226" s="99"/>
      <c r="L226" s="99"/>
      <c r="R226" s="99">
        <f t="shared" si="25"/>
        <v>0</v>
      </c>
    </row>
    <row r="227" spans="1:18" x14ac:dyDescent="0.3">
      <c r="A227" s="1"/>
      <c r="B227" s="101" t="s">
        <v>19</v>
      </c>
      <c r="C227" s="102">
        <v>0</v>
      </c>
      <c r="D227" s="102">
        <v>6.5519999999999997E-3</v>
      </c>
      <c r="E227" s="102">
        <v>6.5519999999999997E-3</v>
      </c>
      <c r="F227" s="116">
        <v>100</v>
      </c>
      <c r="G227" s="117">
        <v>0</v>
      </c>
      <c r="H227" s="99"/>
      <c r="I227" s="99"/>
      <c r="J227" s="99"/>
      <c r="K227" s="99"/>
      <c r="L227" s="99"/>
      <c r="R227" s="99">
        <f t="shared" si="25"/>
        <v>0</v>
      </c>
    </row>
    <row r="228" spans="1:18" x14ac:dyDescent="0.3">
      <c r="A228" s="1"/>
      <c r="B228" s="29" t="s">
        <v>20</v>
      </c>
      <c r="C228" s="60">
        <v>0</v>
      </c>
      <c r="D228" s="60">
        <v>4.3680000000000004E-3</v>
      </c>
      <c r="E228" s="60">
        <v>4.3680000000000004E-3</v>
      </c>
      <c r="F228" s="118">
        <v>100</v>
      </c>
      <c r="G228" s="119">
        <v>0</v>
      </c>
      <c r="H228" s="99"/>
      <c r="I228" s="99"/>
      <c r="J228" s="99"/>
      <c r="K228" s="99"/>
      <c r="L228" s="99"/>
      <c r="R228" s="99">
        <f t="shared" si="25"/>
        <v>0</v>
      </c>
    </row>
    <row r="229" spans="1:18" x14ac:dyDescent="0.3">
      <c r="A229" s="1"/>
      <c r="B229" s="34" t="str">
        <f>B220</f>
        <v>2020-21</v>
      </c>
      <c r="C229" s="62">
        <f>[2]Total!B153/1000000</f>
        <v>0</v>
      </c>
      <c r="D229" s="62">
        <f>[2]Total!C153/1000000</f>
        <v>0</v>
      </c>
      <c r="E229" s="62">
        <f>[2]Total!D153/1000000</f>
        <v>0</v>
      </c>
      <c r="F229" s="120">
        <f>[2]Total!E153</f>
        <v>0</v>
      </c>
      <c r="G229" s="121">
        <f>[2]Total!F153</f>
        <v>0</v>
      </c>
      <c r="H229" s="99"/>
      <c r="I229" s="99"/>
      <c r="J229" s="99"/>
      <c r="K229" s="99"/>
      <c r="L229" s="99"/>
      <c r="R229" s="99">
        <f t="shared" si="25"/>
        <v>100</v>
      </c>
    </row>
    <row r="230" spans="1:18" x14ac:dyDescent="0.3">
      <c r="A230" s="1"/>
      <c r="B230" s="109" t="s">
        <v>22</v>
      </c>
      <c r="C230" s="110" t="str">
        <f>IFERROR((C229-C228)/C228*100,"na")</f>
        <v>na</v>
      </c>
      <c r="D230" s="110">
        <f t="shared" ref="D230:G230" si="30">IFERROR((D229-D228)/D228*100,"na")</f>
        <v>-100</v>
      </c>
      <c r="E230" s="110">
        <f t="shared" si="30"/>
        <v>-100</v>
      </c>
      <c r="F230" s="111">
        <f t="shared" si="30"/>
        <v>-100</v>
      </c>
      <c r="G230" s="112" t="str">
        <f t="shared" si="30"/>
        <v>na</v>
      </c>
      <c r="H230" s="99"/>
      <c r="I230" s="99"/>
      <c r="J230" s="99"/>
      <c r="K230" s="99"/>
      <c r="L230" s="99"/>
      <c r="R230" s="99"/>
    </row>
    <row r="231" spans="1:18" x14ac:dyDescent="0.3">
      <c r="A231" s="1"/>
      <c r="B231" s="91" t="s">
        <v>36</v>
      </c>
      <c r="C231" s="113"/>
      <c r="D231" s="113"/>
      <c r="E231" s="113"/>
      <c r="F231" s="114"/>
      <c r="G231" s="115"/>
      <c r="H231" s="99"/>
      <c r="I231" s="99"/>
      <c r="J231" s="99"/>
      <c r="K231" s="99"/>
      <c r="L231" s="99"/>
      <c r="R231" s="99">
        <f t="shared" si="25"/>
        <v>100</v>
      </c>
    </row>
    <row r="232" spans="1:18" x14ac:dyDescent="0.3">
      <c r="A232" s="1"/>
      <c r="B232" s="21" t="s">
        <v>15</v>
      </c>
      <c r="C232" s="54">
        <v>4.3588500000000002E-2</v>
      </c>
      <c r="D232" s="54">
        <v>0.23908499999999999</v>
      </c>
      <c r="E232" s="54">
        <v>0.28267350000000002</v>
      </c>
      <c r="F232" s="114">
        <v>100</v>
      </c>
      <c r="G232" s="115">
        <v>0</v>
      </c>
      <c r="H232" s="99"/>
      <c r="I232" s="99"/>
      <c r="J232" s="99"/>
      <c r="K232" s="99"/>
      <c r="L232" s="99"/>
      <c r="R232" s="99">
        <f t="shared" si="25"/>
        <v>0</v>
      </c>
    </row>
    <row r="233" spans="1:18" x14ac:dyDescent="0.3">
      <c r="A233" s="1"/>
      <c r="B233" s="21" t="s">
        <v>16</v>
      </c>
      <c r="C233" s="54">
        <v>1.425</v>
      </c>
      <c r="D233" s="54">
        <v>1.7154</v>
      </c>
      <c r="E233" s="54">
        <v>3.1404000000000001</v>
      </c>
      <c r="F233" s="114">
        <v>80.417926140097251</v>
      </c>
      <c r="G233" s="115">
        <v>19.582073859902746</v>
      </c>
      <c r="H233" s="99"/>
      <c r="I233" s="99"/>
      <c r="J233" s="99"/>
      <c r="K233" s="99"/>
      <c r="L233" s="99"/>
      <c r="R233" s="99">
        <f t="shared" si="25"/>
        <v>0</v>
      </c>
    </row>
    <row r="234" spans="1:18" x14ac:dyDescent="0.3">
      <c r="A234" s="1"/>
      <c r="B234" s="21" t="s">
        <v>17</v>
      </c>
      <c r="C234" s="54">
        <v>1.78</v>
      </c>
      <c r="D234" s="54">
        <v>0.1512</v>
      </c>
      <c r="E234" s="54">
        <v>1.9312</v>
      </c>
      <c r="F234" s="114">
        <v>100</v>
      </c>
      <c r="G234" s="115">
        <v>0</v>
      </c>
      <c r="H234" s="99"/>
      <c r="I234" s="99"/>
      <c r="J234" s="99"/>
      <c r="K234" s="99"/>
      <c r="L234" s="99"/>
      <c r="R234" s="99">
        <f t="shared" si="25"/>
        <v>0</v>
      </c>
    </row>
    <row r="235" spans="1:18" x14ac:dyDescent="0.3">
      <c r="A235" s="1"/>
      <c r="B235" s="21" t="s">
        <v>18</v>
      </c>
      <c r="C235" s="54">
        <v>0</v>
      </c>
      <c r="D235" s="54">
        <v>0</v>
      </c>
      <c r="E235" s="54">
        <v>0</v>
      </c>
      <c r="F235" s="114">
        <v>0</v>
      </c>
      <c r="G235" s="115">
        <v>0</v>
      </c>
      <c r="H235" s="99"/>
      <c r="I235" s="99"/>
      <c r="J235" s="99"/>
      <c r="K235" s="99"/>
      <c r="L235" s="99"/>
      <c r="R235" s="99">
        <f t="shared" si="25"/>
        <v>100</v>
      </c>
    </row>
    <row r="236" spans="1:18" x14ac:dyDescent="0.3">
      <c r="A236" s="1"/>
      <c r="B236" s="101" t="s">
        <v>19</v>
      </c>
      <c r="C236" s="102">
        <v>0</v>
      </c>
      <c r="D236" s="102">
        <v>6.5759999999999999E-2</v>
      </c>
      <c r="E236" s="102">
        <v>6.5759999999999999E-2</v>
      </c>
      <c r="F236" s="116">
        <v>0</v>
      </c>
      <c r="G236" s="117">
        <v>0</v>
      </c>
      <c r="H236" s="99"/>
      <c r="I236" s="99"/>
      <c r="J236" s="99"/>
      <c r="K236" s="99"/>
      <c r="L236" s="99"/>
      <c r="R236" s="99">
        <f t="shared" si="25"/>
        <v>100</v>
      </c>
    </row>
    <row r="237" spans="1:18" x14ac:dyDescent="0.3">
      <c r="A237" s="1"/>
      <c r="B237" s="29" t="s">
        <v>20</v>
      </c>
      <c r="C237" s="60">
        <v>5.5199999999999999E-2</v>
      </c>
      <c r="D237" s="60">
        <v>0</v>
      </c>
      <c r="E237" s="60">
        <v>5.5199999999999999E-2</v>
      </c>
      <c r="F237" s="118">
        <v>0</v>
      </c>
      <c r="G237" s="119">
        <v>0</v>
      </c>
      <c r="H237" s="99"/>
      <c r="I237" s="99"/>
      <c r="J237" s="99"/>
      <c r="K237" s="99"/>
      <c r="L237" s="99"/>
      <c r="R237" s="99">
        <f t="shared" si="25"/>
        <v>100</v>
      </c>
    </row>
    <row r="238" spans="1:18" x14ac:dyDescent="0.3">
      <c r="A238" s="1"/>
      <c r="B238" s="34" t="str">
        <f>B229</f>
        <v>2020-21</v>
      </c>
      <c r="C238" s="62">
        <f>[2]Total!B158/1000000</f>
        <v>6.5699999999999995E-2</v>
      </c>
      <c r="D238" s="62">
        <f>[2]Total!C158/1000000</f>
        <v>6.0768000000000003E-2</v>
      </c>
      <c r="E238" s="62">
        <f>[2]Total!D158/1000000</f>
        <v>0.126468</v>
      </c>
      <c r="F238" s="120">
        <f>IFERROR([2]Total!E184,0)</f>
        <v>0</v>
      </c>
      <c r="G238" s="121">
        <f>IFERROR([2]Total!F184,0)</f>
        <v>0</v>
      </c>
      <c r="H238" s="99"/>
      <c r="I238" s="99"/>
      <c r="J238" s="99"/>
      <c r="K238" s="99"/>
      <c r="L238" s="99"/>
      <c r="R238" s="99">
        <f t="shared" si="25"/>
        <v>100</v>
      </c>
    </row>
    <row r="239" spans="1:18" x14ac:dyDescent="0.3">
      <c r="A239" s="1"/>
      <c r="B239" s="109" t="s">
        <v>22</v>
      </c>
      <c r="C239" s="110">
        <f>IFERROR((C238-C237)/C237*100,"na")</f>
        <v>19.021739130434774</v>
      </c>
      <c r="D239" s="110" t="str">
        <f t="shared" ref="D239:G239" si="31">IFERROR((D238-D237)/D237*100,"na")</f>
        <v>na</v>
      </c>
      <c r="E239" s="110">
        <f t="shared" si="31"/>
        <v>129.10869565217391</v>
      </c>
      <c r="F239" s="111" t="str">
        <f t="shared" si="31"/>
        <v>na</v>
      </c>
      <c r="G239" s="112" t="str">
        <f t="shared" si="31"/>
        <v>na</v>
      </c>
      <c r="H239" s="99"/>
      <c r="I239" s="99"/>
      <c r="J239" s="99"/>
      <c r="K239" s="99"/>
      <c r="L239" s="99"/>
      <c r="R239" s="99"/>
    </row>
    <row r="240" spans="1:18" x14ac:dyDescent="0.3">
      <c r="A240" s="1"/>
      <c r="B240" s="91" t="s">
        <v>46</v>
      </c>
      <c r="C240" s="113"/>
      <c r="D240" s="113"/>
      <c r="E240" s="113"/>
      <c r="F240" s="114"/>
      <c r="G240" s="115"/>
      <c r="H240" s="99"/>
      <c r="I240" s="99"/>
      <c r="J240" s="99"/>
      <c r="K240" s="99"/>
      <c r="L240" s="99"/>
      <c r="R240" s="99">
        <f t="shared" si="25"/>
        <v>100</v>
      </c>
    </row>
    <row r="241" spans="1:18" x14ac:dyDescent="0.3">
      <c r="A241" s="1"/>
      <c r="B241" s="21" t="s">
        <v>15</v>
      </c>
      <c r="C241" s="54">
        <v>1.8588560000000001</v>
      </c>
      <c r="D241" s="54">
        <v>2.059342</v>
      </c>
      <c r="E241" s="54">
        <v>3.9181979999999998</v>
      </c>
      <c r="F241" s="114">
        <v>99.830051787641253</v>
      </c>
      <c r="G241" s="115">
        <v>0.16994821235875585</v>
      </c>
      <c r="H241" s="99"/>
      <c r="I241" s="99"/>
      <c r="J241" s="99"/>
      <c r="K241" s="99"/>
      <c r="L241" s="99"/>
      <c r="R241" s="99">
        <f t="shared" si="25"/>
        <v>-8.6042284408449632E-15</v>
      </c>
    </row>
    <row r="242" spans="1:18" x14ac:dyDescent="0.3">
      <c r="A242" s="1"/>
      <c r="B242" s="21" t="s">
        <v>16</v>
      </c>
      <c r="C242" s="54">
        <v>10.5039905</v>
      </c>
      <c r="D242" s="54">
        <v>2.6221350000000001</v>
      </c>
      <c r="E242" s="54">
        <v>13.126125500000001</v>
      </c>
      <c r="F242" s="114">
        <v>63.196697807154223</v>
      </c>
      <c r="G242" s="115">
        <v>36.80330219284577</v>
      </c>
      <c r="H242" s="99"/>
      <c r="I242" s="99"/>
      <c r="J242" s="99"/>
      <c r="K242" s="99"/>
      <c r="L242" s="99"/>
      <c r="R242" s="99">
        <f t="shared" si="25"/>
        <v>0</v>
      </c>
    </row>
    <row r="243" spans="1:18" x14ac:dyDescent="0.3">
      <c r="A243" s="1"/>
      <c r="B243" s="21" t="s">
        <v>17</v>
      </c>
      <c r="C243" s="54">
        <v>10.405922500000001</v>
      </c>
      <c r="D243" s="54">
        <v>0.45545109250877697</v>
      </c>
      <c r="E243" s="54">
        <v>10.861373592508778</v>
      </c>
      <c r="F243" s="114">
        <v>69.334029222633418</v>
      </c>
      <c r="G243" s="115">
        <v>30.665970777366582</v>
      </c>
      <c r="H243" s="99"/>
      <c r="I243" s="99"/>
      <c r="J243" s="99"/>
      <c r="K243" s="99"/>
      <c r="L243" s="99"/>
      <c r="R243" s="99">
        <f t="shared" si="25"/>
        <v>0</v>
      </c>
    </row>
    <row r="244" spans="1:18" x14ac:dyDescent="0.3">
      <c r="A244" s="1"/>
      <c r="B244" s="21" t="s">
        <v>18</v>
      </c>
      <c r="C244" s="54">
        <v>2.2198875000013198</v>
      </c>
      <c r="D244" s="54">
        <v>3.0647765731283365</v>
      </c>
      <c r="E244" s="54">
        <v>5.2846640731296564</v>
      </c>
      <c r="F244" s="114">
        <v>32.709021095173057</v>
      </c>
      <c r="G244" s="115">
        <v>67.290978904826957</v>
      </c>
      <c r="H244" s="99"/>
      <c r="I244" s="99"/>
      <c r="J244" s="99"/>
      <c r="K244" s="99"/>
      <c r="L244" s="99"/>
      <c r="R244" s="99">
        <f t="shared" si="25"/>
        <v>0</v>
      </c>
    </row>
    <row r="245" spans="1:18" x14ac:dyDescent="0.3">
      <c r="A245" s="1"/>
      <c r="B245" s="101" t="s">
        <v>19</v>
      </c>
      <c r="C245" s="102">
        <v>1.4224079999999999</v>
      </c>
      <c r="D245" s="102">
        <v>2.7298479999972702</v>
      </c>
      <c r="E245" s="102">
        <v>4.1522559999972701</v>
      </c>
      <c r="F245" s="116">
        <v>49.720306013037337</v>
      </c>
      <c r="G245" s="117">
        <v>50.27969398696267</v>
      </c>
      <c r="H245" s="99"/>
      <c r="I245" s="99"/>
      <c r="J245" s="99"/>
      <c r="K245" s="99"/>
      <c r="L245" s="99"/>
      <c r="R245" s="99">
        <f t="shared" si="25"/>
        <v>0</v>
      </c>
    </row>
    <row r="246" spans="1:18" x14ac:dyDescent="0.3">
      <c r="A246" s="1"/>
      <c r="B246" s="29" t="s">
        <v>20</v>
      </c>
      <c r="C246" s="60">
        <v>3.6482909999998197</v>
      </c>
      <c r="D246" s="60">
        <v>2.9067587500015599</v>
      </c>
      <c r="E246" s="60">
        <v>6.5550497500013805</v>
      </c>
      <c r="F246" s="118">
        <v>51.883210408322178</v>
      </c>
      <c r="G246" s="119">
        <v>48.116789591677836</v>
      </c>
      <c r="H246" s="99"/>
      <c r="I246" s="99"/>
      <c r="J246" s="99"/>
      <c r="K246" s="99"/>
      <c r="L246" s="99"/>
      <c r="R246" s="99">
        <f t="shared" si="25"/>
        <v>0</v>
      </c>
    </row>
    <row r="247" spans="1:18" x14ac:dyDescent="0.3">
      <c r="A247" s="1"/>
      <c r="B247" s="34" t="str">
        <f>B238</f>
        <v>2020-21</v>
      </c>
      <c r="C247" s="62">
        <f>[2]Total!B163/1000000</f>
        <v>2.6955575000000001</v>
      </c>
      <c r="D247" s="62">
        <f>[2]Total!C163/1000000</f>
        <v>5.1228850000000001</v>
      </c>
      <c r="E247" s="62">
        <f>[2]Total!D163/1000000</f>
        <v>7.8184424999999997</v>
      </c>
      <c r="F247" s="120">
        <f>[2]Total!E163</f>
        <v>91.9</v>
      </c>
      <c r="G247" s="121">
        <f>[2]Total!F163</f>
        <v>8.1</v>
      </c>
      <c r="H247" s="99"/>
      <c r="I247" s="99"/>
      <c r="J247" s="99"/>
      <c r="K247" s="99"/>
      <c r="L247" s="99"/>
      <c r="R247" s="99">
        <f t="shared" si="25"/>
        <v>0</v>
      </c>
    </row>
    <row r="248" spans="1:18" x14ac:dyDescent="0.3">
      <c r="A248" s="1"/>
      <c r="B248" s="109" t="s">
        <v>22</v>
      </c>
      <c r="C248" s="110">
        <f>IFERROR((C247-C246)/C246*100,"na")</f>
        <v>-26.11451498797291</v>
      </c>
      <c r="D248" s="110">
        <f t="shared" ref="D248:G248" si="32">IFERROR((D247-D246)/D246*100,"na")</f>
        <v>76.240460272021224</v>
      </c>
      <c r="E248" s="110">
        <f t="shared" si="32"/>
        <v>19.273579883941434</v>
      </c>
      <c r="F248" s="111">
        <f t="shared" si="32"/>
        <v>77.128591844538306</v>
      </c>
      <c r="G248" s="112">
        <f t="shared" si="32"/>
        <v>-83.165959182362087</v>
      </c>
      <c r="H248" s="99"/>
      <c r="I248" s="99"/>
      <c r="J248" s="99"/>
      <c r="K248" s="99"/>
      <c r="L248" s="99"/>
      <c r="R248" s="99"/>
    </row>
    <row r="249" spans="1:18" x14ac:dyDescent="0.3">
      <c r="A249" s="1"/>
      <c r="B249" s="83"/>
      <c r="C249" s="132"/>
      <c r="D249" s="132"/>
      <c r="E249" s="132"/>
      <c r="F249" s="123"/>
      <c r="G249" s="124"/>
      <c r="H249" s="99"/>
      <c r="I249" s="99"/>
      <c r="J249" s="99"/>
      <c r="K249" s="99"/>
      <c r="L249" s="99"/>
      <c r="R249" s="99"/>
    </row>
    <row r="250" spans="1:18" x14ac:dyDescent="0.3">
      <c r="A250" s="1"/>
      <c r="B250" s="44"/>
      <c r="C250" s="136"/>
      <c r="D250" s="136"/>
      <c r="E250" s="136"/>
      <c r="F250" s="126"/>
      <c r="G250" s="126"/>
      <c r="H250" s="99"/>
      <c r="I250" s="99"/>
      <c r="J250" s="99"/>
      <c r="K250" s="99"/>
      <c r="L250" s="99"/>
      <c r="R250" s="99"/>
    </row>
    <row r="251" spans="1:18" x14ac:dyDescent="0.3">
      <c r="A251" s="1"/>
      <c r="B251" s="7" t="s">
        <v>53</v>
      </c>
      <c r="C251" s="136"/>
      <c r="D251" s="136"/>
      <c r="E251" s="136"/>
      <c r="F251" s="126"/>
      <c r="G251" s="127"/>
      <c r="H251" s="99"/>
      <c r="I251" s="99"/>
      <c r="J251" s="99"/>
      <c r="K251" s="99"/>
      <c r="L251" s="99"/>
      <c r="R251" s="99"/>
    </row>
    <row r="252" spans="1:18" x14ac:dyDescent="0.3">
      <c r="A252" s="1"/>
      <c r="B252" s="67" t="s">
        <v>54</v>
      </c>
      <c r="C252" s="142"/>
      <c r="D252" s="142"/>
      <c r="E252" s="142"/>
      <c r="F252" s="128"/>
      <c r="G252" s="129"/>
      <c r="H252" s="99"/>
      <c r="I252" s="99"/>
      <c r="J252" s="99"/>
      <c r="K252" s="99"/>
      <c r="L252" s="99"/>
      <c r="R252" s="99"/>
    </row>
    <row r="253" spans="1:18" ht="19.5" x14ac:dyDescent="0.3">
      <c r="A253" s="1"/>
      <c r="B253" s="71" t="s">
        <v>4</v>
      </c>
      <c r="C253" s="140" t="s">
        <v>41</v>
      </c>
      <c r="D253" s="140" t="s">
        <v>42</v>
      </c>
      <c r="E253" s="141" t="s">
        <v>37</v>
      </c>
      <c r="F253" s="89" t="s">
        <v>43</v>
      </c>
      <c r="G253" s="90" t="s">
        <v>44</v>
      </c>
      <c r="H253" s="99"/>
      <c r="I253" s="99"/>
      <c r="J253" s="99"/>
      <c r="K253" s="99"/>
      <c r="L253" s="99"/>
      <c r="R253" s="99"/>
    </row>
    <row r="254" spans="1:18" x14ac:dyDescent="0.3">
      <c r="A254" s="1"/>
      <c r="B254" s="91" t="s">
        <v>33</v>
      </c>
      <c r="C254" s="113"/>
      <c r="D254" s="113"/>
      <c r="E254" s="113"/>
      <c r="F254" s="114"/>
      <c r="G254" s="115"/>
      <c r="H254" s="99"/>
      <c r="I254" s="99"/>
      <c r="J254" s="99"/>
      <c r="K254" s="99"/>
      <c r="L254" s="99"/>
      <c r="R254" s="99">
        <f t="shared" ref="R254:R298" si="33">100-F254-G254</f>
        <v>100</v>
      </c>
    </row>
    <row r="255" spans="1:18" x14ac:dyDescent="0.3">
      <c r="A255" s="1"/>
      <c r="B255" s="21" t="s">
        <v>15</v>
      </c>
      <c r="C255" s="54">
        <v>4.2458985</v>
      </c>
      <c r="D255" s="54">
        <v>19.202417000000001</v>
      </c>
      <c r="E255" s="54">
        <v>23.4483155</v>
      </c>
      <c r="F255" s="114">
        <v>98.544309652550538</v>
      </c>
      <c r="G255" s="115">
        <v>1.4556903474494709</v>
      </c>
      <c r="H255" s="99"/>
      <c r="I255" s="99"/>
      <c r="J255" s="99"/>
      <c r="K255" s="99"/>
      <c r="L255" s="99"/>
      <c r="R255" s="99">
        <f t="shared" si="33"/>
        <v>-9.1038288019262836E-15</v>
      </c>
    </row>
    <row r="256" spans="1:18" x14ac:dyDescent="0.3">
      <c r="A256" s="1"/>
      <c r="B256" s="21" t="s">
        <v>16</v>
      </c>
      <c r="C256" s="54">
        <v>16.90024604109589</v>
      </c>
      <c r="D256" s="54">
        <v>11.350425841189264</v>
      </c>
      <c r="E256" s="54">
        <v>28.250671882285154</v>
      </c>
      <c r="F256" s="114">
        <v>42.212122426918185</v>
      </c>
      <c r="G256" s="115">
        <v>57.787877573081815</v>
      </c>
      <c r="H256" s="99"/>
      <c r="I256" s="99"/>
      <c r="J256" s="99"/>
      <c r="K256" s="99"/>
      <c r="L256" s="99"/>
      <c r="R256" s="99">
        <f t="shared" si="33"/>
        <v>0</v>
      </c>
    </row>
    <row r="257" spans="1:18" x14ac:dyDescent="0.3">
      <c r="A257" s="1"/>
      <c r="B257" s="21" t="s">
        <v>17</v>
      </c>
      <c r="C257" s="54">
        <v>19.474905</v>
      </c>
      <c r="D257" s="54">
        <v>12.588523</v>
      </c>
      <c r="E257" s="54">
        <v>32.063428000000002</v>
      </c>
      <c r="F257" s="114">
        <v>36.550733994442545</v>
      </c>
      <c r="G257" s="115">
        <v>63.449266005557462</v>
      </c>
      <c r="H257" s="99"/>
      <c r="I257" s="99"/>
      <c r="J257" s="99"/>
      <c r="K257" s="99"/>
      <c r="L257" s="99"/>
      <c r="R257" s="99">
        <f t="shared" si="33"/>
        <v>0</v>
      </c>
    </row>
    <row r="258" spans="1:18" x14ac:dyDescent="0.3">
      <c r="A258" s="1"/>
      <c r="B258" s="21" t="s">
        <v>18</v>
      </c>
      <c r="C258" s="54">
        <v>33.856117500000003</v>
      </c>
      <c r="D258" s="54">
        <v>7.0377127200000009</v>
      </c>
      <c r="E258" s="54">
        <v>40.893830219999998</v>
      </c>
      <c r="F258" s="114">
        <v>35.564487749985545</v>
      </c>
      <c r="G258" s="115">
        <v>64.435512250014455</v>
      </c>
      <c r="H258" s="99"/>
      <c r="I258" s="99"/>
      <c r="J258" s="99"/>
      <c r="K258" s="99"/>
      <c r="L258" s="99"/>
      <c r="R258" s="99">
        <f t="shared" si="33"/>
        <v>0</v>
      </c>
    </row>
    <row r="259" spans="1:18" x14ac:dyDescent="0.3">
      <c r="A259" s="1"/>
      <c r="B259" s="101" t="s">
        <v>19</v>
      </c>
      <c r="C259" s="102">
        <v>31.441023000000001</v>
      </c>
      <c r="D259" s="102">
        <v>27.898107</v>
      </c>
      <c r="E259" s="102">
        <v>59.339129999999997</v>
      </c>
      <c r="F259" s="116">
        <v>36.776747886732473</v>
      </c>
      <c r="G259" s="117">
        <v>63.223252113267534</v>
      </c>
      <c r="H259" s="99"/>
      <c r="I259" s="99"/>
      <c r="J259" s="99"/>
      <c r="K259" s="99"/>
      <c r="L259" s="99"/>
      <c r="R259" s="99">
        <f t="shared" si="33"/>
        <v>0</v>
      </c>
    </row>
    <row r="260" spans="1:18" x14ac:dyDescent="0.3">
      <c r="A260" s="1"/>
      <c r="B260" s="29" t="s">
        <v>20</v>
      </c>
      <c r="C260" s="60">
        <v>26.439409250000001</v>
      </c>
      <c r="D260" s="60">
        <v>10.540160199999999</v>
      </c>
      <c r="E260" s="60">
        <v>36.97956945</v>
      </c>
      <c r="F260" s="118">
        <v>28.559098666153698</v>
      </c>
      <c r="G260" s="119">
        <v>71.440901333846298</v>
      </c>
      <c r="H260" s="99"/>
      <c r="I260" s="99"/>
      <c r="J260" s="99"/>
      <c r="K260" s="99"/>
      <c r="L260" s="99"/>
      <c r="R260" s="99">
        <f t="shared" si="33"/>
        <v>0</v>
      </c>
    </row>
    <row r="261" spans="1:18" x14ac:dyDescent="0.3">
      <c r="A261" s="1"/>
      <c r="B261" s="34" t="str">
        <f>B247</f>
        <v>2020-21</v>
      </c>
      <c r="C261" s="62">
        <f>[2]Total!B173/1000000</f>
        <v>11.68762875</v>
      </c>
      <c r="D261" s="62">
        <f>[2]Total!C173/1000000</f>
        <v>7.2542780000000002</v>
      </c>
      <c r="E261" s="62">
        <f>[2]Total!D173/1000000</f>
        <v>18.941906750000001</v>
      </c>
      <c r="F261" s="120">
        <f>[2]Total!E173</f>
        <v>33.799999999999997</v>
      </c>
      <c r="G261" s="121">
        <f>[2]Total!F173</f>
        <v>66.2</v>
      </c>
      <c r="H261" s="99"/>
      <c r="I261" s="99"/>
      <c r="J261" s="99"/>
      <c r="K261" s="99"/>
      <c r="L261" s="99"/>
      <c r="R261" s="99">
        <f t="shared" si="33"/>
        <v>0</v>
      </c>
    </row>
    <row r="262" spans="1:18" x14ac:dyDescent="0.3">
      <c r="A262" s="1"/>
      <c r="B262" s="109" t="s">
        <v>22</v>
      </c>
      <c r="C262" s="110">
        <f>IFERROR((C261-C260)/C260*100,"na")</f>
        <v>-55.794667575638059</v>
      </c>
      <c r="D262" s="110">
        <f t="shared" ref="D262:G262" si="34">IFERROR((D261-D260)/D260*100,"na")</f>
        <v>-31.17487910667619</v>
      </c>
      <c r="E262" s="110">
        <f t="shared" si="34"/>
        <v>-48.77737347480123</v>
      </c>
      <c r="F262" s="111">
        <f t="shared" si="34"/>
        <v>18.35107401361185</v>
      </c>
      <c r="G262" s="112">
        <f t="shared" si="34"/>
        <v>-7.3359955375637638</v>
      </c>
      <c r="H262" s="99"/>
      <c r="I262" s="99"/>
      <c r="J262" s="99"/>
      <c r="K262" s="99"/>
      <c r="L262" s="99"/>
      <c r="R262" s="99">
        <f t="shared" si="33"/>
        <v>88.984921523951911</v>
      </c>
    </row>
    <row r="263" spans="1:18" s="3" customFormat="1" x14ac:dyDescent="0.3">
      <c r="A263" s="1"/>
      <c r="B263" s="91" t="s">
        <v>34</v>
      </c>
      <c r="C263" s="113"/>
      <c r="D263" s="113"/>
      <c r="E263" s="113"/>
      <c r="F263" s="114"/>
      <c r="G263" s="115"/>
      <c r="H263" s="99"/>
      <c r="I263" s="99"/>
      <c r="J263" s="99"/>
      <c r="K263" s="99"/>
      <c r="L263" s="99"/>
      <c r="M263" s="1"/>
      <c r="R263" s="99">
        <f t="shared" si="33"/>
        <v>100</v>
      </c>
    </row>
    <row r="264" spans="1:18" s="3" customFormat="1" x14ac:dyDescent="0.3">
      <c r="A264" s="1"/>
      <c r="B264" s="21" t="s">
        <v>15</v>
      </c>
      <c r="C264" s="54">
        <v>0.33875250000000001</v>
      </c>
      <c r="D264" s="54">
        <v>7.3818760000000001</v>
      </c>
      <c r="E264" s="54">
        <v>7.7206285000000001</v>
      </c>
      <c r="F264" s="114">
        <v>100</v>
      </c>
      <c r="G264" s="115">
        <v>0</v>
      </c>
      <c r="H264" s="99"/>
      <c r="I264" s="99"/>
      <c r="J264" s="99"/>
      <c r="K264" s="99"/>
      <c r="L264" s="99"/>
      <c r="M264" s="1"/>
      <c r="R264" s="99">
        <f t="shared" si="33"/>
        <v>0</v>
      </c>
    </row>
    <row r="265" spans="1:18" s="3" customFormat="1" x14ac:dyDescent="0.3">
      <c r="A265" s="1"/>
      <c r="B265" s="21" t="s">
        <v>16</v>
      </c>
      <c r="C265" s="54">
        <v>1.3062119999999999</v>
      </c>
      <c r="D265" s="54">
        <v>3.5524659999999999</v>
      </c>
      <c r="E265" s="54">
        <v>4.8586780000000003</v>
      </c>
      <c r="F265" s="114">
        <v>81.914227180047007</v>
      </c>
      <c r="G265" s="115">
        <v>18.085772819952993</v>
      </c>
      <c r="H265" s="99"/>
      <c r="I265" s="99"/>
      <c r="J265" s="99"/>
      <c r="K265" s="99"/>
      <c r="L265" s="99"/>
      <c r="M265" s="1"/>
      <c r="R265" s="99">
        <f t="shared" si="33"/>
        <v>0</v>
      </c>
    </row>
    <row r="266" spans="1:18" s="3" customFormat="1" x14ac:dyDescent="0.3">
      <c r="A266" s="1"/>
      <c r="B266" s="21" t="s">
        <v>17</v>
      </c>
      <c r="C266" s="54">
        <v>2.410901</v>
      </c>
      <c r="D266" s="54">
        <v>3.2828550000000001</v>
      </c>
      <c r="E266" s="54">
        <v>5.6937559999999996</v>
      </c>
      <c r="F266" s="114">
        <v>42.325011410106562</v>
      </c>
      <c r="G266" s="115">
        <v>57.674988589893438</v>
      </c>
      <c r="H266" s="99"/>
      <c r="I266" s="99"/>
      <c r="J266" s="99"/>
      <c r="K266" s="99"/>
      <c r="L266" s="99"/>
      <c r="M266" s="1"/>
      <c r="R266" s="99">
        <f t="shared" si="33"/>
        <v>0</v>
      </c>
    </row>
    <row r="267" spans="1:18" s="3" customFormat="1" x14ac:dyDescent="0.3">
      <c r="A267" s="1"/>
      <c r="B267" s="21" t="s">
        <v>18</v>
      </c>
      <c r="C267" s="54">
        <v>1.0060799999982</v>
      </c>
      <c r="D267" s="54">
        <v>2.226426</v>
      </c>
      <c r="E267" s="54">
        <v>3.2325059999981995</v>
      </c>
      <c r="F267" s="114">
        <v>71.059027704025794</v>
      </c>
      <c r="G267" s="115">
        <v>28.940972295974227</v>
      </c>
      <c r="H267" s="99"/>
      <c r="I267" s="99"/>
      <c r="J267" s="99"/>
      <c r="K267" s="99"/>
      <c r="L267" s="99"/>
      <c r="M267" s="1"/>
      <c r="R267" s="99">
        <f t="shared" si="33"/>
        <v>0</v>
      </c>
    </row>
    <row r="268" spans="1:18" s="3" customFormat="1" x14ac:dyDescent="0.3">
      <c r="A268" s="1"/>
      <c r="B268" s="101" t="s">
        <v>19</v>
      </c>
      <c r="C268" s="102">
        <v>1.47576</v>
      </c>
      <c r="D268" s="102">
        <v>4.7359</v>
      </c>
      <c r="E268" s="102">
        <v>6.2116600000000002</v>
      </c>
      <c r="F268" s="116">
        <v>74.779054611300026</v>
      </c>
      <c r="G268" s="117">
        <v>25.220945388699977</v>
      </c>
      <c r="H268" s="99"/>
      <c r="I268" s="99"/>
      <c r="J268" s="99"/>
      <c r="K268" s="99"/>
      <c r="L268" s="99"/>
      <c r="M268" s="1"/>
      <c r="R268" s="99">
        <f t="shared" si="33"/>
        <v>0</v>
      </c>
    </row>
    <row r="269" spans="1:18" s="3" customFormat="1" x14ac:dyDescent="0.3">
      <c r="A269" s="1"/>
      <c r="B269" s="29" t="s">
        <v>20</v>
      </c>
      <c r="C269" s="60">
        <v>0.73496574999999997</v>
      </c>
      <c r="D269" s="60">
        <v>2.7985023999999998</v>
      </c>
      <c r="E269" s="60">
        <v>3.53346815</v>
      </c>
      <c r="F269" s="118">
        <v>77.362563819952783</v>
      </c>
      <c r="G269" s="119">
        <v>22.637436180047203</v>
      </c>
      <c r="H269" s="99"/>
      <c r="I269" s="99"/>
      <c r="J269" s="99"/>
      <c r="K269" s="99"/>
      <c r="L269" s="99"/>
      <c r="M269" s="1"/>
      <c r="R269" s="99">
        <f t="shared" si="33"/>
        <v>0</v>
      </c>
    </row>
    <row r="270" spans="1:18" s="3" customFormat="1" x14ac:dyDescent="0.3">
      <c r="A270" s="1"/>
      <c r="B270" s="34" t="str">
        <f>B261</f>
        <v>2020-21</v>
      </c>
      <c r="C270" s="62">
        <f>[2]Total!B178/1000000</f>
        <v>1.0242450000000001</v>
      </c>
      <c r="D270" s="62">
        <f>[2]Total!C178/1000000</f>
        <v>0.95572100000000004</v>
      </c>
      <c r="E270" s="62">
        <f>[2]Total!D178/1000000</f>
        <v>1.9799659999999999</v>
      </c>
      <c r="F270" s="120">
        <f>[2]Total!E178</f>
        <v>49.8</v>
      </c>
      <c r="G270" s="121">
        <f>[2]Total!F178</f>
        <v>50.2</v>
      </c>
      <c r="H270" s="99"/>
      <c r="I270" s="99"/>
      <c r="J270" s="99"/>
      <c r="K270" s="99"/>
      <c r="L270" s="99"/>
      <c r="M270" s="1"/>
      <c r="R270" s="99">
        <f t="shared" si="33"/>
        <v>0</v>
      </c>
    </row>
    <row r="271" spans="1:18" s="3" customFormat="1" x14ac:dyDescent="0.3">
      <c r="A271" s="1"/>
      <c r="B271" s="109" t="s">
        <v>22</v>
      </c>
      <c r="C271" s="110">
        <f>IFERROR((C270-C269)/C269*100,"na")</f>
        <v>39.35955519015684</v>
      </c>
      <c r="D271" s="110">
        <f t="shared" ref="D271:G271" si="35">IFERROR((D270-D269)/D269*100,"na")</f>
        <v>-65.84884115161023</v>
      </c>
      <c r="E271" s="110">
        <f t="shared" si="35"/>
        <v>-43.965364453617624</v>
      </c>
      <c r="F271" s="111">
        <f t="shared" si="35"/>
        <v>-35.627779715392592</v>
      </c>
      <c r="G271" s="112">
        <f t="shared" si="35"/>
        <v>121.75656112615189</v>
      </c>
      <c r="H271" s="99"/>
      <c r="I271" s="99"/>
      <c r="J271" s="99"/>
      <c r="K271" s="99"/>
      <c r="L271" s="99"/>
      <c r="M271" s="1"/>
      <c r="R271" s="99">
        <f t="shared" si="33"/>
        <v>13.871218589240698</v>
      </c>
    </row>
    <row r="272" spans="1:18" s="3" customFormat="1" x14ac:dyDescent="0.3">
      <c r="A272" s="1"/>
      <c r="B272" s="91" t="s">
        <v>45</v>
      </c>
      <c r="C272" s="113"/>
      <c r="D272" s="113"/>
      <c r="E272" s="113"/>
      <c r="F272" s="114"/>
      <c r="G272" s="115"/>
      <c r="H272" s="99"/>
      <c r="I272" s="99"/>
      <c r="J272" s="99"/>
      <c r="K272" s="99"/>
      <c r="L272" s="99"/>
      <c r="M272" s="1"/>
      <c r="R272" s="99">
        <f t="shared" si="33"/>
        <v>100</v>
      </c>
    </row>
    <row r="273" spans="1:18" s="3" customFormat="1" x14ac:dyDescent="0.3">
      <c r="A273" s="1"/>
      <c r="B273" s="21" t="s">
        <v>15</v>
      </c>
      <c r="C273" s="54">
        <v>0</v>
      </c>
      <c r="D273" s="54">
        <v>0.43919999999999998</v>
      </c>
      <c r="E273" s="54">
        <v>0.43919999999999998</v>
      </c>
      <c r="F273" s="114">
        <v>100</v>
      </c>
      <c r="G273" s="115">
        <v>0</v>
      </c>
      <c r="H273" s="99"/>
      <c r="I273" s="99"/>
      <c r="J273" s="99"/>
      <c r="K273" s="99"/>
      <c r="L273" s="99"/>
      <c r="M273" s="1"/>
      <c r="R273" s="99">
        <f t="shared" si="33"/>
        <v>0</v>
      </c>
    </row>
    <row r="274" spans="1:18" s="3" customFormat="1" x14ac:dyDescent="0.3">
      <c r="A274" s="1"/>
      <c r="B274" s="21" t="s">
        <v>16</v>
      </c>
      <c r="C274" s="54">
        <v>0.82199999999999995</v>
      </c>
      <c r="D274" s="54">
        <v>0.438</v>
      </c>
      <c r="E274" s="54">
        <v>1.26</v>
      </c>
      <c r="F274" s="114">
        <v>5.3025936599423629</v>
      </c>
      <c r="G274" s="115">
        <v>94.697406340057626</v>
      </c>
      <c r="H274" s="99"/>
      <c r="I274" s="99"/>
      <c r="J274" s="99"/>
      <c r="K274" s="99"/>
      <c r="L274" s="99"/>
      <c r="M274" s="1"/>
      <c r="R274" s="99">
        <f t="shared" si="33"/>
        <v>0</v>
      </c>
    </row>
    <row r="275" spans="1:18" s="3" customFormat="1" x14ac:dyDescent="0.3">
      <c r="A275" s="1"/>
      <c r="B275" s="21" t="s">
        <v>17</v>
      </c>
      <c r="C275" s="54">
        <v>0.219</v>
      </c>
      <c r="D275" s="54">
        <v>0.59567999999999999</v>
      </c>
      <c r="E275" s="54">
        <v>0.81467999999999996</v>
      </c>
      <c r="F275" s="114">
        <v>0</v>
      </c>
      <c r="G275" s="115">
        <v>100</v>
      </c>
      <c r="H275" s="99"/>
      <c r="I275" s="99"/>
      <c r="J275" s="99"/>
      <c r="K275" s="99"/>
      <c r="L275" s="99"/>
      <c r="M275" s="1"/>
      <c r="R275" s="99">
        <f t="shared" si="33"/>
        <v>0</v>
      </c>
    </row>
    <row r="276" spans="1:18" s="3" customFormat="1" x14ac:dyDescent="0.3">
      <c r="A276" s="1"/>
      <c r="B276" s="21" t="s">
        <v>18</v>
      </c>
      <c r="C276" s="54">
        <v>1.2065999999999999</v>
      </c>
      <c r="D276" s="54">
        <v>0</v>
      </c>
      <c r="E276" s="54">
        <v>1.2065999999999999</v>
      </c>
      <c r="F276" s="114">
        <v>27.299850820487322</v>
      </c>
      <c r="G276" s="115">
        <v>72.700149179512692</v>
      </c>
      <c r="H276" s="99"/>
      <c r="I276" s="99"/>
      <c r="J276" s="99"/>
      <c r="K276" s="99"/>
      <c r="L276" s="99"/>
      <c r="M276" s="1"/>
      <c r="R276" s="99">
        <f t="shared" si="33"/>
        <v>0</v>
      </c>
    </row>
    <row r="277" spans="1:18" s="3" customFormat="1" x14ac:dyDescent="0.3">
      <c r="A277" s="1"/>
      <c r="B277" s="101" t="s">
        <v>19</v>
      </c>
      <c r="C277" s="102">
        <v>0.71279999999999999</v>
      </c>
      <c r="D277" s="102">
        <v>0.43954559999999998</v>
      </c>
      <c r="E277" s="102">
        <v>1.1523456000000001</v>
      </c>
      <c r="F277" s="116">
        <v>6.0019764676816658</v>
      </c>
      <c r="G277" s="117">
        <v>93.998023532318328</v>
      </c>
      <c r="H277" s="99"/>
      <c r="I277" s="99"/>
      <c r="J277" s="99"/>
      <c r="K277" s="99"/>
      <c r="L277" s="99"/>
      <c r="M277" s="1"/>
      <c r="R277" s="99">
        <f t="shared" si="33"/>
        <v>0</v>
      </c>
    </row>
    <row r="278" spans="1:18" s="3" customFormat="1" x14ac:dyDescent="0.3">
      <c r="A278" s="1"/>
      <c r="B278" s="29" t="s">
        <v>20</v>
      </c>
      <c r="C278" s="60">
        <v>0.32879999999999998</v>
      </c>
      <c r="D278" s="60">
        <v>0.438</v>
      </c>
      <c r="E278" s="60">
        <v>0.76680000000000004</v>
      </c>
      <c r="F278" s="118">
        <v>20.04381161007667</v>
      </c>
      <c r="G278" s="119">
        <v>79.956188389923327</v>
      </c>
      <c r="H278" s="99"/>
      <c r="I278" s="99"/>
      <c r="J278" s="99"/>
      <c r="K278" s="99"/>
      <c r="L278" s="99"/>
      <c r="M278" s="1"/>
      <c r="R278" s="99">
        <f t="shared" si="33"/>
        <v>0</v>
      </c>
    </row>
    <row r="279" spans="1:18" s="3" customFormat="1" x14ac:dyDescent="0.3">
      <c r="A279" s="1"/>
      <c r="B279" s="34" t="str">
        <f>B270</f>
        <v>2020-21</v>
      </c>
      <c r="C279" s="62">
        <f>[2]Total!B183/1000000</f>
        <v>0</v>
      </c>
      <c r="D279" s="62">
        <f>[2]Total!C183/1000000</f>
        <v>0</v>
      </c>
      <c r="E279" s="62">
        <f>[2]Total!D183/1000000</f>
        <v>0</v>
      </c>
      <c r="F279" s="120">
        <f>IFERROR([2]Total!E183,0)</f>
        <v>0</v>
      </c>
      <c r="G279" s="121">
        <f>IFERROR([2]Total!F183,0)</f>
        <v>0</v>
      </c>
      <c r="H279" s="99"/>
      <c r="I279" s="99"/>
      <c r="J279" s="99"/>
      <c r="K279" s="99"/>
      <c r="L279" s="99"/>
      <c r="M279" s="1"/>
      <c r="R279" s="99">
        <f t="shared" si="33"/>
        <v>100</v>
      </c>
    </row>
    <row r="280" spans="1:18" s="3" customFormat="1" x14ac:dyDescent="0.3">
      <c r="A280" s="1"/>
      <c r="B280" s="109" t="s">
        <v>22</v>
      </c>
      <c r="C280" s="110">
        <f>IFERROR((C279-C278)/C278*100,"na")</f>
        <v>-100</v>
      </c>
      <c r="D280" s="110">
        <f t="shared" ref="D280:G280" si="36">IFERROR((D279-D278)/D278*100,"na")</f>
        <v>-100</v>
      </c>
      <c r="E280" s="110">
        <f t="shared" si="36"/>
        <v>-100</v>
      </c>
      <c r="F280" s="111">
        <f t="shared" si="36"/>
        <v>-100</v>
      </c>
      <c r="G280" s="112">
        <f t="shared" si="36"/>
        <v>-100</v>
      </c>
      <c r="H280" s="99"/>
      <c r="I280" s="99"/>
      <c r="J280" s="99"/>
      <c r="K280" s="99"/>
      <c r="L280" s="99"/>
      <c r="M280" s="1"/>
      <c r="R280" s="99">
        <f t="shared" si="33"/>
        <v>300</v>
      </c>
    </row>
    <row r="281" spans="1:18" s="3" customFormat="1" x14ac:dyDescent="0.3">
      <c r="A281" s="1"/>
      <c r="B281" s="91" t="s">
        <v>36</v>
      </c>
      <c r="C281" s="113"/>
      <c r="D281" s="113"/>
      <c r="E281" s="113"/>
      <c r="F281" s="114"/>
      <c r="G281" s="115"/>
      <c r="H281" s="99"/>
      <c r="I281" s="99"/>
      <c r="J281" s="99"/>
      <c r="K281" s="99"/>
      <c r="L281" s="99"/>
      <c r="M281" s="1"/>
      <c r="R281" s="99">
        <f t="shared" si="33"/>
        <v>100</v>
      </c>
    </row>
    <row r="282" spans="1:18" s="3" customFormat="1" x14ac:dyDescent="0.3">
      <c r="A282" s="1"/>
      <c r="B282" s="21" t="s">
        <v>15</v>
      </c>
      <c r="C282" s="54">
        <v>0.21959999999999999</v>
      </c>
      <c r="D282" s="54">
        <v>0.99419999999999997</v>
      </c>
      <c r="E282" s="54">
        <v>1.2138</v>
      </c>
      <c r="F282" s="114">
        <v>100</v>
      </c>
      <c r="G282" s="115">
        <v>0</v>
      </c>
      <c r="H282" s="99"/>
      <c r="I282" s="99"/>
      <c r="J282" s="99"/>
      <c r="K282" s="99"/>
      <c r="L282" s="99"/>
      <c r="M282" s="1"/>
      <c r="R282" s="99">
        <f t="shared" si="33"/>
        <v>0</v>
      </c>
    </row>
    <row r="283" spans="1:18" s="3" customFormat="1" x14ac:dyDescent="0.3">
      <c r="A283" s="1"/>
      <c r="B283" s="21" t="s">
        <v>16</v>
      </c>
      <c r="C283" s="54">
        <v>0.54720000000000002</v>
      </c>
      <c r="D283" s="54">
        <v>1.07098</v>
      </c>
      <c r="E283" s="54">
        <v>1.61818</v>
      </c>
      <c r="F283" s="114">
        <v>39.373227793735971</v>
      </c>
      <c r="G283" s="115">
        <v>60.626772206264022</v>
      </c>
      <c r="H283" s="99"/>
      <c r="I283" s="99"/>
      <c r="J283" s="99"/>
      <c r="K283" s="99"/>
      <c r="L283" s="99"/>
      <c r="M283" s="1"/>
      <c r="R283" s="99">
        <f t="shared" si="33"/>
        <v>0</v>
      </c>
    </row>
    <row r="284" spans="1:18" s="3" customFormat="1" x14ac:dyDescent="0.3">
      <c r="A284" s="1"/>
      <c r="B284" s="21" t="s">
        <v>17</v>
      </c>
      <c r="C284" s="54">
        <v>0</v>
      </c>
      <c r="D284" s="54">
        <v>0.438</v>
      </c>
      <c r="E284" s="54">
        <v>0.438</v>
      </c>
      <c r="F284" s="114">
        <v>24.657534246575342</v>
      </c>
      <c r="G284" s="115">
        <v>75.342465753424662</v>
      </c>
      <c r="H284" s="99"/>
      <c r="I284" s="99"/>
      <c r="J284" s="99"/>
      <c r="K284" s="99"/>
      <c r="L284" s="99"/>
      <c r="M284" s="1"/>
      <c r="R284" s="99">
        <f t="shared" si="33"/>
        <v>0</v>
      </c>
    </row>
    <row r="285" spans="1:18" s="3" customFormat="1" x14ac:dyDescent="0.3">
      <c r="A285" s="1"/>
      <c r="B285" s="21" t="s">
        <v>18</v>
      </c>
      <c r="C285" s="54">
        <v>0.21870000000000001</v>
      </c>
      <c r="D285" s="54">
        <v>3.0486480000000005</v>
      </c>
      <c r="E285" s="54">
        <v>3.2673480000000006</v>
      </c>
      <c r="F285" s="114">
        <v>12.54715941949164</v>
      </c>
      <c r="G285" s="115">
        <v>87.452840580508351</v>
      </c>
      <c r="H285" s="99"/>
      <c r="I285" s="99"/>
      <c r="J285" s="99"/>
      <c r="K285" s="99"/>
      <c r="L285" s="99"/>
      <c r="M285" s="1"/>
      <c r="R285" s="99">
        <f t="shared" si="33"/>
        <v>0</v>
      </c>
    </row>
    <row r="286" spans="1:18" s="3" customFormat="1" x14ac:dyDescent="0.3">
      <c r="A286" s="1"/>
      <c r="B286" s="101" t="s">
        <v>19</v>
      </c>
      <c r="C286" s="102">
        <v>0.26624999999999999</v>
      </c>
      <c r="D286" s="102">
        <v>0.55079999999999996</v>
      </c>
      <c r="E286" s="102">
        <v>0.81705000000000005</v>
      </c>
      <c r="F286" s="116">
        <v>94.95984491830518</v>
      </c>
      <c r="G286" s="117">
        <v>5.0401550816948211</v>
      </c>
      <c r="H286" s="99"/>
      <c r="I286" s="99"/>
      <c r="J286" s="99"/>
      <c r="K286" s="99"/>
      <c r="L286" s="99"/>
      <c r="M286" s="1"/>
      <c r="R286" s="99">
        <f t="shared" si="33"/>
        <v>0</v>
      </c>
    </row>
    <row r="287" spans="1:18" s="3" customFormat="1" x14ac:dyDescent="0.3">
      <c r="A287" s="1"/>
      <c r="B287" s="29" t="s">
        <v>20</v>
      </c>
      <c r="C287" s="60">
        <v>0.54690000000000005</v>
      </c>
      <c r="D287" s="60">
        <v>0.83220000000000005</v>
      </c>
      <c r="E287" s="60">
        <v>1.3791</v>
      </c>
      <c r="F287" s="118">
        <v>54.579439252336449</v>
      </c>
      <c r="G287" s="119">
        <v>45.420560747663551</v>
      </c>
      <c r="H287" s="99"/>
      <c r="I287" s="99"/>
      <c r="J287" s="99"/>
      <c r="K287" s="99"/>
      <c r="L287" s="99"/>
      <c r="M287" s="1"/>
      <c r="R287" s="99">
        <f t="shared" si="33"/>
        <v>0</v>
      </c>
    </row>
    <row r="288" spans="1:18" s="3" customFormat="1" x14ac:dyDescent="0.3">
      <c r="A288" s="1"/>
      <c r="B288" s="34" t="str">
        <f>B279</f>
        <v>2020-21</v>
      </c>
      <c r="C288" s="62">
        <f>[2]Total!B188/1000000</f>
        <v>0</v>
      </c>
      <c r="D288" s="62">
        <f>[2]Total!C188/1000000</f>
        <v>0.22513900000000001</v>
      </c>
      <c r="E288" s="62">
        <f>[2]Total!D188/1000000</f>
        <v>0.22513900000000001</v>
      </c>
      <c r="F288" s="120">
        <f>IFERROR([2]Total!E188,0)</f>
        <v>100</v>
      </c>
      <c r="G288" s="121">
        <f>IFERROR([2]Total!F188,0)</f>
        <v>0</v>
      </c>
      <c r="H288" s="99"/>
      <c r="I288" s="99"/>
      <c r="J288" s="99"/>
      <c r="K288" s="99"/>
      <c r="L288" s="99"/>
      <c r="M288" s="1"/>
      <c r="R288" s="99">
        <f t="shared" si="33"/>
        <v>0</v>
      </c>
    </row>
    <row r="289" spans="1:18" s="3" customFormat="1" x14ac:dyDescent="0.3">
      <c r="A289" s="1"/>
      <c r="B289" s="109" t="s">
        <v>22</v>
      </c>
      <c r="C289" s="110">
        <f>IFERROR((C288-C287)/C287*100,"na")</f>
        <v>-100</v>
      </c>
      <c r="D289" s="110">
        <f t="shared" ref="D289:G289" si="37">IFERROR((D288-D287)/D287*100,"na")</f>
        <v>-72.946527277096848</v>
      </c>
      <c r="E289" s="110">
        <f t="shared" si="37"/>
        <v>-83.674932927271399</v>
      </c>
      <c r="F289" s="111">
        <f t="shared" si="37"/>
        <v>83.219178082191775</v>
      </c>
      <c r="G289" s="112">
        <f t="shared" si="37"/>
        <v>-100</v>
      </c>
      <c r="H289" s="99"/>
      <c r="I289" s="99"/>
      <c r="J289" s="99"/>
      <c r="K289" s="99"/>
      <c r="L289" s="99"/>
      <c r="M289" s="1"/>
      <c r="R289" s="99">
        <f t="shared" si="33"/>
        <v>116.78082191780823</v>
      </c>
    </row>
    <row r="290" spans="1:18" s="3" customFormat="1" x14ac:dyDescent="0.3">
      <c r="A290" s="1"/>
      <c r="B290" s="91" t="s">
        <v>46</v>
      </c>
      <c r="C290" s="113"/>
      <c r="D290" s="113"/>
      <c r="E290" s="113"/>
      <c r="F290" s="114"/>
      <c r="G290" s="115"/>
      <c r="H290" s="99"/>
      <c r="I290" s="99"/>
      <c r="J290" s="99"/>
      <c r="K290" s="99"/>
      <c r="L290" s="99"/>
      <c r="M290" s="1"/>
      <c r="R290" s="99">
        <f t="shared" si="33"/>
        <v>100</v>
      </c>
    </row>
    <row r="291" spans="1:18" s="3" customFormat="1" x14ac:dyDescent="0.3">
      <c r="A291" s="1"/>
      <c r="B291" s="21" t="s">
        <v>15</v>
      </c>
      <c r="C291" s="54">
        <v>4.8042509999999998</v>
      </c>
      <c r="D291" s="54">
        <v>28.017693000000001</v>
      </c>
      <c r="E291" s="54">
        <v>32.821944000000002</v>
      </c>
      <c r="F291" s="114">
        <v>98.928560275627135</v>
      </c>
      <c r="G291" s="115">
        <v>1.0714397243728737</v>
      </c>
      <c r="H291" s="99"/>
      <c r="I291" s="99"/>
      <c r="J291" s="99"/>
      <c r="K291" s="99"/>
      <c r="L291" s="99"/>
      <c r="M291" s="1"/>
      <c r="R291" s="99">
        <f t="shared" si="33"/>
        <v>-8.2156503822261584E-15</v>
      </c>
    </row>
    <row r="292" spans="1:18" s="3" customFormat="1" x14ac:dyDescent="0.3">
      <c r="A292" s="1"/>
      <c r="B292" s="21" t="s">
        <v>16</v>
      </c>
      <c r="C292" s="54">
        <v>19.575658041095892</v>
      </c>
      <c r="D292" s="54">
        <v>16.411871841189264</v>
      </c>
      <c r="E292" s="54">
        <v>35.987529882285152</v>
      </c>
      <c r="F292" s="114">
        <v>45.123513764667564</v>
      </c>
      <c r="G292" s="115">
        <v>54.876486235332436</v>
      </c>
      <c r="H292" s="99"/>
      <c r="I292" s="99"/>
      <c r="J292" s="99"/>
      <c r="K292" s="99"/>
      <c r="L292" s="99"/>
      <c r="M292" s="1"/>
      <c r="R292" s="99">
        <f t="shared" si="33"/>
        <v>0</v>
      </c>
    </row>
    <row r="293" spans="1:18" s="3" customFormat="1" x14ac:dyDescent="0.3">
      <c r="A293" s="1"/>
      <c r="B293" s="21" t="s">
        <v>17</v>
      </c>
      <c r="C293" s="54">
        <v>22.104806</v>
      </c>
      <c r="D293" s="54">
        <v>16.905058</v>
      </c>
      <c r="E293" s="54">
        <v>39.009864</v>
      </c>
      <c r="F293" s="114">
        <v>36.613035789933903</v>
      </c>
      <c r="G293" s="115">
        <v>63.386964210066097</v>
      </c>
      <c r="H293" s="99"/>
      <c r="I293" s="99"/>
      <c r="J293" s="99"/>
      <c r="K293" s="99"/>
      <c r="L293" s="99"/>
      <c r="M293" s="1"/>
      <c r="R293" s="99">
        <f t="shared" si="33"/>
        <v>0</v>
      </c>
    </row>
    <row r="294" spans="1:18" s="3" customFormat="1" x14ac:dyDescent="0.3">
      <c r="A294" s="1"/>
      <c r="B294" s="21" t="s">
        <v>18</v>
      </c>
      <c r="C294" s="54">
        <v>36.287497499998196</v>
      </c>
      <c r="D294" s="54">
        <v>12.31278672</v>
      </c>
      <c r="E294" s="54">
        <v>48.600284219998194</v>
      </c>
      <c r="F294" s="114">
        <v>36.156598014583743</v>
      </c>
      <c r="G294" s="115">
        <v>63.843401985416257</v>
      </c>
      <c r="H294" s="99"/>
      <c r="I294" s="99"/>
      <c r="J294" s="99"/>
      <c r="K294" s="99"/>
      <c r="L294" s="99"/>
      <c r="M294" s="1"/>
      <c r="R294" s="99">
        <f t="shared" si="33"/>
        <v>0</v>
      </c>
    </row>
    <row r="295" spans="1:18" s="3" customFormat="1" x14ac:dyDescent="0.3">
      <c r="A295" s="1"/>
      <c r="B295" s="101" t="s">
        <v>19</v>
      </c>
      <c r="C295" s="102">
        <v>33.895833000000003</v>
      </c>
      <c r="D295" s="102">
        <v>33.624352600000002</v>
      </c>
      <c r="E295" s="102">
        <v>67.520185599999991</v>
      </c>
      <c r="F295" s="116">
        <v>39.712871946641378</v>
      </c>
      <c r="G295" s="117">
        <v>60.287128053358629</v>
      </c>
      <c r="H295" s="99"/>
      <c r="I295" s="99"/>
      <c r="J295" s="99"/>
      <c r="K295" s="99"/>
      <c r="L295" s="99"/>
      <c r="M295" s="1"/>
      <c r="R295" s="99">
        <f t="shared" si="33"/>
        <v>0</v>
      </c>
    </row>
    <row r="296" spans="1:18" s="3" customFormat="1" x14ac:dyDescent="0.3">
      <c r="A296" s="1"/>
      <c r="B296" s="29" t="s">
        <v>20</v>
      </c>
      <c r="C296" s="60">
        <v>28.050075</v>
      </c>
      <c r="D296" s="60">
        <v>14.6088626</v>
      </c>
      <c r="E296" s="60">
        <v>42.658937600000002</v>
      </c>
      <c r="F296" s="118">
        <v>32.081990351538295</v>
      </c>
      <c r="G296" s="119">
        <v>67.918009648461705</v>
      </c>
      <c r="H296" s="99"/>
      <c r="I296" s="99"/>
      <c r="J296" s="99"/>
      <c r="K296" s="99"/>
      <c r="L296" s="99"/>
      <c r="M296" s="1"/>
      <c r="R296" s="99">
        <f t="shared" si="33"/>
        <v>0</v>
      </c>
    </row>
    <row r="297" spans="1:18" s="3" customFormat="1" x14ac:dyDescent="0.3">
      <c r="A297" s="1"/>
      <c r="B297" s="34" t="str">
        <f>B288</f>
        <v>2020-21</v>
      </c>
      <c r="C297" s="62">
        <f>[2]Total!B193/1000000</f>
        <v>12.711873750000001</v>
      </c>
      <c r="D297" s="62">
        <f>[2]Total!C193/1000000</f>
        <v>8.4351380000000002</v>
      </c>
      <c r="E297" s="62">
        <f>[2]Total!D193/1000000</f>
        <v>21.147011750000001</v>
      </c>
      <c r="F297" s="120">
        <f>[2]Total!E193</f>
        <v>35.695755549898415</v>
      </c>
      <c r="G297" s="121">
        <f>[2]Total!F193</f>
        <v>64.304244450101592</v>
      </c>
      <c r="H297" s="99"/>
      <c r="I297" s="99"/>
      <c r="J297" s="99"/>
      <c r="K297" s="99"/>
      <c r="L297" s="99"/>
      <c r="M297" s="1"/>
      <c r="R297" s="99">
        <f t="shared" si="33"/>
        <v>0</v>
      </c>
    </row>
    <row r="298" spans="1:18" s="3" customFormat="1" x14ac:dyDescent="0.3">
      <c r="A298" s="1"/>
      <c r="B298" s="109" t="s">
        <v>22</v>
      </c>
      <c r="C298" s="110">
        <f>IFERROR((C297-C296)/C296*100,"na")</f>
        <v>-54.681498177812358</v>
      </c>
      <c r="D298" s="110">
        <f t="shared" ref="D298:G298" si="38">IFERROR((D297-D296)/D296*100,"na")</f>
        <v>-42.260131873647708</v>
      </c>
      <c r="E298" s="110">
        <f t="shared" si="38"/>
        <v>-50.427711190819714</v>
      </c>
      <c r="F298" s="111">
        <f t="shared" si="38"/>
        <v>11.26415524336957</v>
      </c>
      <c r="G298" s="112">
        <f t="shared" si="38"/>
        <v>-5.3207760608190355</v>
      </c>
      <c r="H298" s="99"/>
      <c r="I298" s="99"/>
      <c r="J298" s="99"/>
      <c r="K298" s="99"/>
      <c r="L298" s="99"/>
      <c r="M298" s="1"/>
      <c r="R298" s="99">
        <f t="shared" si="33"/>
        <v>94.05662081744947</v>
      </c>
    </row>
    <row r="299" spans="1:18" s="3" customFormat="1" x14ac:dyDescent="0.3">
      <c r="A299" s="1"/>
      <c r="B299" s="83"/>
      <c r="C299" s="84"/>
      <c r="D299" s="84"/>
      <c r="E299" s="84"/>
      <c r="F299" s="143"/>
      <c r="G299" s="144"/>
      <c r="H299" s="99"/>
      <c r="I299" s="99"/>
      <c r="J299" s="99"/>
      <c r="K299" s="99"/>
      <c r="L299" s="99"/>
      <c r="M299" s="1"/>
    </row>
    <row r="300" spans="1:18" s="3" customFormat="1" x14ac:dyDescent="0.3">
      <c r="B300" s="44"/>
      <c r="C300" s="44"/>
      <c r="D300" s="44"/>
      <c r="E300" s="145"/>
      <c r="F300" s="146"/>
      <c r="G300" s="146"/>
      <c r="H300" s="99"/>
      <c r="I300" s="99"/>
      <c r="J300" s="99"/>
      <c r="K300" s="99"/>
      <c r="L300" s="99"/>
      <c r="O300" s="146"/>
    </row>
    <row r="301" spans="1:18" x14ac:dyDescent="0.3">
      <c r="A301" s="1"/>
      <c r="B301" s="7" t="s">
        <v>55</v>
      </c>
      <c r="C301" s="8"/>
      <c r="D301" s="8"/>
      <c r="E301" s="9"/>
      <c r="F301" s="146"/>
      <c r="G301" s="1"/>
      <c r="H301" s="99"/>
      <c r="I301" s="99"/>
      <c r="J301" s="99"/>
      <c r="K301" s="99"/>
      <c r="L301" s="99"/>
    </row>
    <row r="302" spans="1:18" x14ac:dyDescent="0.3">
      <c r="A302" s="1"/>
      <c r="B302" s="67" t="s">
        <v>56</v>
      </c>
      <c r="C302" s="68"/>
      <c r="D302" s="68"/>
      <c r="E302" s="86"/>
      <c r="F302" s="146"/>
      <c r="G302" s="1"/>
      <c r="H302" s="99"/>
      <c r="I302" s="99"/>
      <c r="J302" s="99"/>
      <c r="K302" s="99"/>
      <c r="L302" s="99"/>
    </row>
    <row r="303" spans="1:18" s="15" customFormat="1" ht="19.5" x14ac:dyDescent="0.3">
      <c r="B303" s="71" t="s">
        <v>4</v>
      </c>
      <c r="C303" s="87" t="s">
        <v>57</v>
      </c>
      <c r="D303" s="87" t="s">
        <v>58</v>
      </c>
      <c r="E303" s="147" t="s">
        <v>37</v>
      </c>
      <c r="F303" s="146"/>
      <c r="H303" s="99"/>
      <c r="I303" s="99"/>
      <c r="J303" s="99"/>
      <c r="K303" s="99"/>
      <c r="L303" s="99"/>
    </row>
    <row r="304" spans="1:18" s="15" customFormat="1" x14ac:dyDescent="0.3">
      <c r="B304" s="148" t="s">
        <v>15</v>
      </c>
      <c r="C304" s="149">
        <v>316.40089499999999</v>
      </c>
      <c r="D304" s="149">
        <v>129.78098399999999</v>
      </c>
      <c r="E304" s="150">
        <v>446.18187899999998</v>
      </c>
      <c r="F304" s="146"/>
      <c r="H304" s="99"/>
      <c r="I304" s="99"/>
      <c r="J304" s="99"/>
      <c r="K304" s="99"/>
      <c r="L304" s="99"/>
    </row>
    <row r="305" spans="1:12" x14ac:dyDescent="0.3">
      <c r="A305" s="1"/>
      <c r="B305" s="148" t="s">
        <v>16</v>
      </c>
      <c r="C305" s="149">
        <v>266.38688400000001</v>
      </c>
      <c r="D305" s="149">
        <v>122.578608</v>
      </c>
      <c r="E305" s="150">
        <v>388.96549200000004</v>
      </c>
      <c r="F305" s="146"/>
      <c r="G305" s="1"/>
      <c r="H305" s="99"/>
      <c r="I305" s="99"/>
      <c r="J305" s="99"/>
      <c r="K305" s="99"/>
      <c r="L305" s="99"/>
    </row>
    <row r="306" spans="1:12" x14ac:dyDescent="0.3">
      <c r="A306" s="1"/>
      <c r="B306" s="148" t="s">
        <v>17</v>
      </c>
      <c r="C306" s="149">
        <v>268.91883899999999</v>
      </c>
      <c r="D306" s="149">
        <v>123.488376</v>
      </c>
      <c r="E306" s="150">
        <v>392.40721500000001</v>
      </c>
      <c r="F306" s="146"/>
      <c r="G306" s="1"/>
      <c r="H306" s="99"/>
      <c r="I306" s="99"/>
      <c r="J306" s="99"/>
      <c r="K306" s="99"/>
      <c r="L306" s="99"/>
    </row>
    <row r="307" spans="1:12" x14ac:dyDescent="0.3">
      <c r="A307" s="1"/>
      <c r="B307" s="148" t="s">
        <v>18</v>
      </c>
      <c r="C307" s="149">
        <v>230.59172699999999</v>
      </c>
      <c r="D307" s="149">
        <v>102.450672</v>
      </c>
      <c r="E307" s="150">
        <v>333.04239899999999</v>
      </c>
      <c r="F307" s="146"/>
      <c r="G307" s="1"/>
      <c r="H307" s="99"/>
      <c r="I307" s="99"/>
      <c r="J307" s="99"/>
      <c r="K307" s="99"/>
      <c r="L307" s="99"/>
    </row>
    <row r="308" spans="1:12" x14ac:dyDescent="0.3">
      <c r="A308" s="1"/>
      <c r="B308" s="151" t="s">
        <v>19</v>
      </c>
      <c r="C308" s="152">
        <v>308.01918599999999</v>
      </c>
      <c r="D308" s="152">
        <v>168.127512</v>
      </c>
      <c r="E308" s="153">
        <v>476.14669800000001</v>
      </c>
      <c r="F308" s="146"/>
      <c r="G308" s="1"/>
      <c r="H308" s="99"/>
      <c r="I308" s="99"/>
      <c r="J308" s="99"/>
      <c r="K308" s="99"/>
      <c r="L308" s="99"/>
    </row>
    <row r="309" spans="1:12" x14ac:dyDescent="0.3">
      <c r="A309" s="1"/>
      <c r="B309" s="154" t="s">
        <v>20</v>
      </c>
      <c r="C309" s="155">
        <v>404.16555</v>
      </c>
      <c r="D309" s="155">
        <v>330.20102400000002</v>
      </c>
      <c r="E309" s="156">
        <v>734.36657400000001</v>
      </c>
      <c r="F309" s="146"/>
      <c r="G309" s="1"/>
    </row>
    <row r="310" spans="1:12" x14ac:dyDescent="0.3">
      <c r="A310" s="1"/>
      <c r="B310" s="157" t="str">
        <f>B297</f>
        <v>2020-21</v>
      </c>
      <c r="C310" s="158">
        <f>[2]Total!B206/1000000</f>
        <v>434.84151000000003</v>
      </c>
      <c r="D310" s="158">
        <f>[2]Total!C206/1000000</f>
        <v>636.24995999999999</v>
      </c>
      <c r="E310" s="159">
        <f t="shared" ref="E310" si="39">C310+D310</f>
        <v>1071.0914700000001</v>
      </c>
      <c r="F310" s="146"/>
      <c r="G310" s="1"/>
    </row>
    <row r="311" spans="1:12" x14ac:dyDescent="0.3">
      <c r="A311" s="1"/>
      <c r="B311" s="160" t="s">
        <v>22</v>
      </c>
      <c r="C311" s="161">
        <f t="shared" ref="C311:E311" si="40">IFERROR((C310-C309)/C309*100,"na")</f>
        <v>7.589949217591661</v>
      </c>
      <c r="D311" s="161">
        <f t="shared" si="40"/>
        <v>92.685641096013057</v>
      </c>
      <c r="E311" s="162">
        <f t="shared" si="40"/>
        <v>45.852426829002169</v>
      </c>
      <c r="F311" s="146"/>
      <c r="G311" s="1"/>
    </row>
    <row r="312" spans="1:12" x14ac:dyDescent="0.3">
      <c r="A312" s="1"/>
      <c r="B312" s="83"/>
      <c r="C312" s="84"/>
      <c r="D312" s="84"/>
      <c r="E312" s="85"/>
      <c r="F312" s="146"/>
      <c r="G312" s="1"/>
    </row>
    <row r="313" spans="1:12" x14ac:dyDescent="0.3">
      <c r="A313" s="1"/>
      <c r="B313" s="163" t="s">
        <v>59</v>
      </c>
      <c r="C313" s="164"/>
      <c r="D313" s="164"/>
      <c r="E313" s="145"/>
      <c r="F313" s="146"/>
      <c r="G313" s="1"/>
    </row>
    <row r="314" spans="1:12" x14ac:dyDescent="0.3">
      <c r="A314" s="1"/>
      <c r="B314" s="1"/>
      <c r="G314" s="1"/>
    </row>
    <row r="315" spans="1:12" x14ac:dyDescent="0.3">
      <c r="A315" s="1"/>
      <c r="B315" s="7" t="s">
        <v>60</v>
      </c>
      <c r="C315" s="8"/>
      <c r="D315" s="8"/>
      <c r="E315" s="9"/>
      <c r="G315" s="1"/>
    </row>
    <row r="316" spans="1:12" x14ac:dyDescent="0.3">
      <c r="A316" s="1"/>
      <c r="B316" s="67" t="s">
        <v>61</v>
      </c>
      <c r="C316" s="68"/>
      <c r="D316" s="68"/>
      <c r="E316" s="86"/>
      <c r="G316" s="1"/>
    </row>
    <row r="317" spans="1:12" s="15" customFormat="1" ht="20.65" x14ac:dyDescent="0.3">
      <c r="B317" s="71" t="s">
        <v>4</v>
      </c>
      <c r="C317" s="87" t="s">
        <v>62</v>
      </c>
      <c r="D317" s="87" t="s">
        <v>7</v>
      </c>
      <c r="E317" s="147" t="s">
        <v>63</v>
      </c>
      <c r="F317" s="5"/>
      <c r="G317" s="5"/>
      <c r="H317" s="3"/>
      <c r="I317" s="5"/>
      <c r="J317" s="5"/>
      <c r="K317" s="5"/>
    </row>
    <row r="318" spans="1:12" s="15" customFormat="1" x14ac:dyDescent="0.3">
      <c r="B318" s="91"/>
      <c r="C318" s="92"/>
      <c r="D318" s="92"/>
      <c r="E318" s="165"/>
      <c r="J318" s="3"/>
    </row>
    <row r="319" spans="1:12" x14ac:dyDescent="0.3">
      <c r="A319" s="1"/>
      <c r="B319" s="148" t="s">
        <v>15</v>
      </c>
      <c r="C319" s="149">
        <v>176.70533</v>
      </c>
      <c r="D319" s="149">
        <v>499.97270761343333</v>
      </c>
      <c r="E319" s="150">
        <v>2.8294149792393548</v>
      </c>
      <c r="F319" s="5"/>
      <c r="G319" s="15"/>
      <c r="H319" s="33"/>
      <c r="J319" s="1"/>
    </row>
    <row r="320" spans="1:12" x14ac:dyDescent="0.3">
      <c r="A320" s="1"/>
      <c r="B320" s="148" t="s">
        <v>16</v>
      </c>
      <c r="C320" s="149">
        <v>180.74354600000001</v>
      </c>
      <c r="D320" s="149">
        <v>511</v>
      </c>
      <c r="E320" s="150">
        <v>2.8281233758955326</v>
      </c>
      <c r="F320" s="5"/>
      <c r="G320" s="5"/>
      <c r="H320" s="33"/>
      <c r="J320" s="3"/>
    </row>
    <row r="321" spans="1:10" x14ac:dyDescent="0.3">
      <c r="A321" s="1"/>
      <c r="B321" s="148" t="s">
        <v>17</v>
      </c>
      <c r="C321" s="149">
        <v>179.93246500000001</v>
      </c>
      <c r="D321" s="149">
        <v>511.16504748484954</v>
      </c>
      <c r="E321" s="150">
        <v>2.8408716986389839</v>
      </c>
      <c r="F321" s="5"/>
      <c r="G321" s="5"/>
      <c r="H321" s="33"/>
      <c r="I321" s="166"/>
      <c r="J321" s="3"/>
    </row>
    <row r="322" spans="1:10" x14ac:dyDescent="0.3">
      <c r="A322" s="1"/>
      <c r="B322" s="148" t="s">
        <v>18</v>
      </c>
      <c r="C322" s="149">
        <v>181.65969799999999</v>
      </c>
      <c r="D322" s="149">
        <v>441.77281136176578</v>
      </c>
      <c r="E322" s="150">
        <v>2.4318702289253271</v>
      </c>
      <c r="F322" s="5"/>
      <c r="G322" s="1"/>
      <c r="H322" s="33"/>
      <c r="I322" s="166"/>
      <c r="J322" s="3"/>
    </row>
    <row r="323" spans="1:10" x14ac:dyDescent="0.3">
      <c r="A323" s="1"/>
      <c r="B323" s="151" t="s">
        <v>19</v>
      </c>
      <c r="C323" s="152">
        <v>181.63881599999999</v>
      </c>
      <c r="D323" s="152">
        <v>583.99620375249731</v>
      </c>
      <c r="E323" s="153">
        <v>3.2151509055889096</v>
      </c>
      <c r="F323" s="166"/>
      <c r="G323" s="1"/>
      <c r="H323" s="33"/>
      <c r="I323" s="166"/>
      <c r="J323" s="3"/>
    </row>
    <row r="324" spans="1:10" x14ac:dyDescent="0.3">
      <c r="A324" s="1"/>
      <c r="B324" s="154" t="s">
        <v>20</v>
      </c>
      <c r="C324" s="155">
        <v>179.09425300000001</v>
      </c>
      <c r="D324" s="155">
        <v>851.98207570001273</v>
      </c>
      <c r="E324" s="156">
        <v>4.7571714972898249</v>
      </c>
      <c r="F324" s="166"/>
      <c r="G324" s="1"/>
      <c r="H324" s="33"/>
      <c r="I324" s="166"/>
      <c r="J324" s="3"/>
    </row>
    <row r="325" spans="1:10" x14ac:dyDescent="0.3">
      <c r="A325" s="1"/>
      <c r="B325" s="157" t="str">
        <f>B310</f>
        <v>2020-21</v>
      </c>
      <c r="C325" s="158">
        <f>[2]Total!B221/1000000</f>
        <v>176.40000699999999</v>
      </c>
      <c r="D325" s="158">
        <f t="shared" ref="D325" si="41">E19</f>
        <v>1156.0616946250002</v>
      </c>
      <c r="E325" s="159">
        <f t="shared" ref="E325" si="42">D325/C325</f>
        <v>6.5536374645665418</v>
      </c>
      <c r="F325" s="166"/>
      <c r="G325" s="1"/>
      <c r="H325" s="33"/>
      <c r="I325" s="166"/>
      <c r="J325" s="3"/>
    </row>
    <row r="326" spans="1:10" x14ac:dyDescent="0.3">
      <c r="A326" s="1"/>
      <c r="B326" s="160" t="s">
        <v>22</v>
      </c>
      <c r="C326" s="161">
        <f t="shared" ref="C326:E326" si="43">IFERROR((C325-C324)/C324*100,"na")</f>
        <v>-1.5043732307814595</v>
      </c>
      <c r="D326" s="161">
        <f t="shared" si="43"/>
        <v>35.690846978810789</v>
      </c>
      <c r="E326" s="162">
        <f t="shared" si="43"/>
        <v>37.763321509434107</v>
      </c>
      <c r="F326" s="166"/>
      <c r="G326" s="1"/>
      <c r="H326" s="33"/>
      <c r="I326" s="166"/>
      <c r="J326" s="1"/>
    </row>
    <row r="327" spans="1:10" x14ac:dyDescent="0.3">
      <c r="A327" s="1"/>
      <c r="B327" s="83"/>
      <c r="C327" s="84"/>
      <c r="D327" s="84"/>
      <c r="E327" s="85"/>
      <c r="G327" s="1"/>
    </row>
    <row r="328" spans="1:10" ht="12.75" x14ac:dyDescent="0.3">
      <c r="A328" s="1"/>
      <c r="B328" s="167" t="s">
        <v>64</v>
      </c>
      <c r="E328" s="66"/>
      <c r="G328" s="1"/>
    </row>
    <row r="329" spans="1:10" ht="12.75" x14ac:dyDescent="0.35">
      <c r="A329" s="1"/>
      <c r="G329" s="1"/>
      <c r="H329" s="133"/>
      <c r="I329" s="166"/>
      <c r="J329" s="1"/>
    </row>
    <row r="330" spans="1:10" ht="12.75" x14ac:dyDescent="0.35">
      <c r="A330" s="1"/>
      <c r="B330" s="7" t="s">
        <v>65</v>
      </c>
      <c r="C330" s="8"/>
      <c r="D330" s="8"/>
      <c r="E330" s="8"/>
      <c r="F330" s="9"/>
      <c r="G330" s="1"/>
      <c r="H330" s="133"/>
      <c r="I330" s="166"/>
      <c r="J330" s="1"/>
    </row>
    <row r="331" spans="1:10" ht="12.75" x14ac:dyDescent="0.35">
      <c r="A331" s="1"/>
      <c r="B331" s="67" t="s">
        <v>66</v>
      </c>
      <c r="C331" s="68"/>
      <c r="D331" s="68"/>
      <c r="E331" s="68"/>
      <c r="F331" s="86"/>
      <c r="G331" s="1"/>
      <c r="H331" s="133"/>
      <c r="I331" s="166"/>
      <c r="J331" s="1"/>
    </row>
    <row r="332" spans="1:10" s="15" customFormat="1" ht="20.25" x14ac:dyDescent="0.35">
      <c r="B332" s="71" t="s">
        <v>67</v>
      </c>
      <c r="C332" s="87" t="s">
        <v>68</v>
      </c>
      <c r="D332" s="87" t="s">
        <v>69</v>
      </c>
      <c r="E332" s="168" t="s">
        <v>70</v>
      </c>
      <c r="F332" s="169" t="s">
        <v>71</v>
      </c>
      <c r="H332" s="133"/>
      <c r="I332" s="166"/>
      <c r="J332" s="1"/>
    </row>
    <row r="333" spans="1:10" ht="12.75" x14ac:dyDescent="0.35">
      <c r="A333" s="1"/>
      <c r="B333" s="21">
        <v>1</v>
      </c>
      <c r="C333" s="170">
        <f>'[2]Electricity Trading Concentrati'!D22</f>
        <v>18.297538424331311</v>
      </c>
      <c r="D333" s="170">
        <f>'[2]Electricity Trading Concentrati'!E22</f>
        <v>18.297538424331311</v>
      </c>
      <c r="E333" s="171" t="s">
        <v>15</v>
      </c>
      <c r="F333" s="172">
        <v>99.750561242324608</v>
      </c>
      <c r="G333" s="1"/>
      <c r="H333" s="133"/>
      <c r="I333" s="166"/>
      <c r="J333" s="1"/>
    </row>
    <row r="334" spans="1:10" ht="12.75" x14ac:dyDescent="0.35">
      <c r="A334" s="1"/>
      <c r="B334" s="21">
        <v>2</v>
      </c>
      <c r="C334" s="170">
        <f>'[2]Electricity Trading Concentrati'!D23</f>
        <v>18.183046553291373</v>
      </c>
      <c r="D334" s="170">
        <f>'[2]Electricity Trading Concentrati'!E23</f>
        <v>36.480584977622684</v>
      </c>
      <c r="E334" s="171" t="s">
        <v>16</v>
      </c>
      <c r="F334" s="172">
        <v>89.880210544943566</v>
      </c>
      <c r="G334" s="1"/>
      <c r="H334" s="133"/>
      <c r="I334" s="166"/>
      <c r="J334" s="1"/>
    </row>
    <row r="335" spans="1:10" ht="12.75" x14ac:dyDescent="0.35">
      <c r="A335" s="1"/>
      <c r="B335" s="21">
        <v>3</v>
      </c>
      <c r="C335" s="170">
        <f>'[2]Electricity Trading Concentrati'!D24</f>
        <v>10.372791809010709</v>
      </c>
      <c r="D335" s="170">
        <f>'[2]Electricity Trading Concentrati'!E24</f>
        <v>46.85337678663339</v>
      </c>
      <c r="E335" s="171" t="s">
        <v>17</v>
      </c>
      <c r="F335" s="172">
        <v>86.977909522701736</v>
      </c>
      <c r="G335" s="1"/>
      <c r="H335" s="133"/>
      <c r="I335" s="166"/>
      <c r="J335" s="1"/>
    </row>
    <row r="336" spans="1:10" ht="12.75" x14ac:dyDescent="0.35">
      <c r="A336" s="1"/>
      <c r="B336" s="21">
        <v>4</v>
      </c>
      <c r="C336" s="170">
        <f>'[2]Electricity Trading Concentrati'!D25</f>
        <v>9.9957479664012361</v>
      </c>
      <c r="D336" s="170">
        <f>'[2]Electricity Trading Concentrati'!E25</f>
        <v>56.84912475303463</v>
      </c>
      <c r="E336" s="171" t="s">
        <v>18</v>
      </c>
      <c r="F336" s="172">
        <v>78.420262633519343</v>
      </c>
      <c r="G336" s="1"/>
      <c r="H336" s="133"/>
      <c r="I336" s="166"/>
      <c r="J336" s="1"/>
    </row>
    <row r="337" spans="1:10" ht="12.75" x14ac:dyDescent="0.35">
      <c r="A337" s="1"/>
      <c r="B337" s="21">
        <v>5</v>
      </c>
      <c r="C337" s="170">
        <f>'[2]Electricity Trading Concentrati'!D26</f>
        <v>9.8767192119800757</v>
      </c>
      <c r="D337" s="170">
        <f>'[2]Electricity Trading Concentrati'!E26</f>
        <v>66.725843965014704</v>
      </c>
      <c r="E337" s="151" t="s">
        <v>19</v>
      </c>
      <c r="F337" s="173">
        <v>80.051941828097753</v>
      </c>
      <c r="G337" s="1"/>
      <c r="H337" s="133"/>
      <c r="I337" s="166"/>
      <c r="J337" s="1"/>
    </row>
    <row r="338" spans="1:10" ht="12.75" x14ac:dyDescent="0.35">
      <c r="A338" s="1"/>
      <c r="B338" s="21">
        <v>6</v>
      </c>
      <c r="C338" s="170">
        <f>'[2]Electricity Trading Concentrati'!D27</f>
        <v>8.5797407646902517</v>
      </c>
      <c r="D338" s="170">
        <f>'[2]Electricity Trading Concentrati'!E27</f>
        <v>75.305584729704961</v>
      </c>
      <c r="E338" s="154" t="s">
        <v>20</v>
      </c>
      <c r="F338" s="174">
        <v>79.990251361572803</v>
      </c>
      <c r="G338" s="1"/>
      <c r="H338" s="133"/>
      <c r="I338" s="166"/>
      <c r="J338" s="1"/>
    </row>
    <row r="339" spans="1:10" ht="12.75" x14ac:dyDescent="0.35">
      <c r="A339" s="1"/>
      <c r="B339" s="21">
        <v>7</v>
      </c>
      <c r="C339" s="170">
        <f>'[2]Electricity Trading Concentrati'!D28</f>
        <v>8.1504645074957036</v>
      </c>
      <c r="D339" s="170">
        <f>'[2]Electricity Trading Concentrati'!E28</f>
        <v>83.456049237200659</v>
      </c>
      <c r="E339" s="157" t="str">
        <f>B325</f>
        <v>2020-21</v>
      </c>
      <c r="F339" s="175">
        <f>'[2]Electricity Trading Concentrati'!E29</f>
        <v>88.410269399120111</v>
      </c>
      <c r="G339" s="1"/>
      <c r="H339" s="133"/>
      <c r="I339" s="166"/>
      <c r="J339" s="1"/>
    </row>
    <row r="340" spans="1:10" ht="12.75" x14ac:dyDescent="0.35">
      <c r="A340" s="1"/>
      <c r="B340" s="21">
        <v>8</v>
      </c>
      <c r="C340" s="170">
        <f>'[2]Electricity Trading Concentrati'!D29</f>
        <v>4.9542201619194559</v>
      </c>
      <c r="D340" s="170">
        <f>'[2]Electricity Trading Concentrati'!E29</f>
        <v>88.410269399120111</v>
      </c>
      <c r="E340" s="12"/>
      <c r="F340" s="13"/>
      <c r="G340" s="1"/>
      <c r="H340" s="133"/>
      <c r="I340" s="166"/>
      <c r="J340" s="1"/>
    </row>
    <row r="341" spans="1:10" ht="12.75" x14ac:dyDescent="0.35">
      <c r="A341" s="1"/>
      <c r="B341" s="176"/>
      <c r="C341" s="177"/>
      <c r="D341" s="178"/>
      <c r="E341" s="68"/>
      <c r="F341" s="86"/>
      <c r="G341" s="1"/>
      <c r="H341" s="133"/>
      <c r="I341" s="166"/>
      <c r="J341" s="1"/>
    </row>
    <row r="342" spans="1:10" ht="12.75" x14ac:dyDescent="0.35">
      <c r="A342" s="1"/>
      <c r="B342" s="179"/>
      <c r="C342" s="44"/>
      <c r="D342" s="44"/>
      <c r="E342" s="44"/>
      <c r="F342" s="133"/>
      <c r="G342" s="1"/>
      <c r="I342" s="166"/>
      <c r="J342" s="1"/>
    </row>
    <row r="343" spans="1:10" x14ac:dyDescent="0.3">
      <c r="A343" s="1"/>
      <c r="B343" s="7" t="s">
        <v>72</v>
      </c>
      <c r="C343" s="8"/>
      <c r="D343" s="8"/>
      <c r="E343" s="9"/>
      <c r="G343" s="1"/>
      <c r="I343" s="171"/>
    </row>
    <row r="344" spans="1:10" x14ac:dyDescent="0.3">
      <c r="A344" s="1"/>
      <c r="B344" s="11" t="s">
        <v>73</v>
      </c>
      <c r="C344" s="12"/>
      <c r="D344" s="12"/>
      <c r="E344" s="13"/>
      <c r="G344" s="1"/>
      <c r="I344" s="171"/>
    </row>
    <row r="345" spans="1:10" ht="29.25" x14ac:dyDescent="0.3">
      <c r="A345" s="1"/>
      <c r="B345" s="16" t="s">
        <v>4</v>
      </c>
      <c r="C345" s="87" t="s">
        <v>74</v>
      </c>
      <c r="D345" s="87" t="s">
        <v>75</v>
      </c>
      <c r="E345" s="180" t="s">
        <v>37</v>
      </c>
      <c r="G345" s="1"/>
      <c r="I345" s="171"/>
    </row>
    <row r="346" spans="1:10" x14ac:dyDescent="0.3">
      <c r="A346" s="1"/>
      <c r="B346" s="91" t="s">
        <v>33</v>
      </c>
      <c r="C346" s="181"/>
      <c r="D346" s="92"/>
      <c r="E346" s="165"/>
      <c r="G346" s="1"/>
      <c r="I346" s="171"/>
    </row>
    <row r="347" spans="1:10" x14ac:dyDescent="0.3">
      <c r="A347" s="1"/>
      <c r="B347" s="148" t="s">
        <v>15</v>
      </c>
      <c r="C347" s="182">
        <v>18.165024404778865</v>
      </c>
      <c r="D347" s="182">
        <v>39.194743506859538</v>
      </c>
      <c r="E347" s="183">
        <v>57.3597679116384</v>
      </c>
      <c r="G347" s="1"/>
      <c r="I347" s="171"/>
    </row>
    <row r="348" spans="1:10" x14ac:dyDescent="0.3">
      <c r="A348" s="1"/>
      <c r="B348" s="148" t="s">
        <v>16</v>
      </c>
      <c r="C348" s="182">
        <v>23.101937125229142</v>
      </c>
      <c r="D348" s="182">
        <v>16.181431089106933</v>
      </c>
      <c r="E348" s="183">
        <v>39.283368214336079</v>
      </c>
      <c r="G348" s="1"/>
      <c r="I348" s="171"/>
    </row>
    <row r="349" spans="1:10" x14ac:dyDescent="0.3">
      <c r="A349" s="1"/>
      <c r="B349" s="148" t="s">
        <v>17</v>
      </c>
      <c r="C349" s="182">
        <v>17.693659197973769</v>
      </c>
      <c r="D349" s="182">
        <v>14.039632137062597</v>
      </c>
      <c r="E349" s="183">
        <v>31.733291335036366</v>
      </c>
      <c r="G349" s="1"/>
      <c r="I349" s="171"/>
    </row>
    <row r="350" spans="1:10" x14ac:dyDescent="0.3">
      <c r="A350" s="1"/>
      <c r="B350" s="148" t="s">
        <v>18</v>
      </c>
      <c r="C350" s="182">
        <v>22.881836769393466</v>
      </c>
      <c r="D350" s="182">
        <v>20.665714562324677</v>
      </c>
      <c r="E350" s="183">
        <v>43.54755133171814</v>
      </c>
      <c r="G350" s="1"/>
      <c r="I350" s="171"/>
    </row>
    <row r="351" spans="1:10" x14ac:dyDescent="0.3">
      <c r="A351" s="1"/>
      <c r="B351" s="151" t="s">
        <v>19</v>
      </c>
      <c r="C351" s="184">
        <v>34.975890579028921</v>
      </c>
      <c r="D351" s="184">
        <v>5.3377602266838613</v>
      </c>
      <c r="E351" s="173">
        <v>40.313650805712783</v>
      </c>
      <c r="G351" s="1"/>
      <c r="I351" s="171"/>
    </row>
    <row r="352" spans="1:10" x14ac:dyDescent="0.3">
      <c r="A352" s="1"/>
      <c r="B352" s="154" t="s">
        <v>20</v>
      </c>
      <c r="C352" s="185">
        <v>39.169427173317409</v>
      </c>
      <c r="D352" s="185">
        <v>8.1350971727263044</v>
      </c>
      <c r="E352" s="174">
        <v>47.304524346043713</v>
      </c>
      <c r="G352" s="1"/>
      <c r="I352" s="171"/>
    </row>
    <row r="353" spans="1:9" x14ac:dyDescent="0.3">
      <c r="A353" s="1"/>
      <c r="B353" s="157" t="str">
        <f>E339</f>
        <v>2020-21</v>
      </c>
      <c r="C353" s="186">
        <f>[2]Total!B249</f>
        <v>19.748980366628661</v>
      </c>
      <c r="D353" s="186">
        <f>[2]Total!C249</f>
        <v>6.7779918180172496</v>
      </c>
      <c r="E353" s="175">
        <f>[2]Total!D249</f>
        <v>26.52697218464591</v>
      </c>
      <c r="G353" s="1"/>
      <c r="I353" s="171"/>
    </row>
    <row r="354" spans="1:9" x14ac:dyDescent="0.3">
      <c r="A354" s="1"/>
      <c r="B354" s="148"/>
      <c r="C354" s="182"/>
      <c r="D354" s="182"/>
      <c r="E354" s="183"/>
      <c r="G354" s="1"/>
      <c r="I354" s="171"/>
    </row>
    <row r="355" spans="1:9" x14ac:dyDescent="0.3">
      <c r="A355" s="1"/>
      <c r="B355" s="91" t="s">
        <v>34</v>
      </c>
      <c r="C355" s="187"/>
      <c r="D355" s="187"/>
      <c r="E355" s="188"/>
      <c r="G355" s="1"/>
      <c r="I355" s="171"/>
    </row>
    <row r="356" spans="1:9" x14ac:dyDescent="0.3">
      <c r="A356" s="1"/>
      <c r="B356" s="148" t="s">
        <v>15</v>
      </c>
      <c r="C356" s="182">
        <v>3.9309213571447641</v>
      </c>
      <c r="D356" s="182">
        <v>8.4016262286204721</v>
      </c>
      <c r="E356" s="183">
        <v>12.332547585765237</v>
      </c>
      <c r="G356" s="1"/>
      <c r="I356" s="171"/>
    </row>
    <row r="357" spans="1:9" x14ac:dyDescent="0.3">
      <c r="A357" s="1"/>
      <c r="B357" s="148" t="s">
        <v>16</v>
      </c>
      <c r="C357" s="182">
        <v>21.150652131611302</v>
      </c>
      <c r="D357" s="182">
        <v>0.67355374424852821</v>
      </c>
      <c r="E357" s="183">
        <v>21.824205875859832</v>
      </c>
      <c r="G357" s="1"/>
      <c r="I357" s="171"/>
    </row>
    <row r="358" spans="1:9" x14ac:dyDescent="0.3">
      <c r="A358" s="1"/>
      <c r="B358" s="148" t="s">
        <v>17</v>
      </c>
      <c r="C358" s="182">
        <v>10.066569248254586</v>
      </c>
      <c r="D358" s="182">
        <v>11.817476912515426</v>
      </c>
      <c r="E358" s="183">
        <v>21.884046160770012</v>
      </c>
      <c r="G358" s="1"/>
      <c r="I358" s="171"/>
    </row>
    <row r="359" spans="1:9" x14ac:dyDescent="0.3">
      <c r="A359" s="1"/>
      <c r="B359" s="148" t="s">
        <v>18</v>
      </c>
      <c r="C359" s="182">
        <v>6.8028281843209459</v>
      </c>
      <c r="D359" s="182">
        <v>29.666789732164279</v>
      </c>
      <c r="E359" s="183">
        <v>36.469617916485227</v>
      </c>
      <c r="G359" s="1"/>
      <c r="I359" s="171"/>
    </row>
    <row r="360" spans="1:9" x14ac:dyDescent="0.3">
      <c r="A360" s="1"/>
      <c r="B360" s="151" t="s">
        <v>19</v>
      </c>
      <c r="C360" s="184">
        <v>7.6273660067033511</v>
      </c>
      <c r="D360" s="184">
        <v>0.97788974467144607</v>
      </c>
      <c r="E360" s="173">
        <v>8.6052557513747967</v>
      </c>
      <c r="G360" s="1"/>
      <c r="I360" s="171"/>
    </row>
    <row r="361" spans="1:9" x14ac:dyDescent="0.3">
      <c r="A361" s="1"/>
      <c r="B361" s="154" t="s">
        <v>20</v>
      </c>
      <c r="C361" s="185">
        <v>3.6443363261291091</v>
      </c>
      <c r="D361" s="185">
        <v>2.3953091670717837</v>
      </c>
      <c r="E361" s="174">
        <v>6.0396454932008927</v>
      </c>
      <c r="G361" s="1"/>
      <c r="I361" s="171"/>
    </row>
    <row r="362" spans="1:9" x14ac:dyDescent="0.3">
      <c r="A362" s="1"/>
      <c r="B362" s="157" t="str">
        <f>B353</f>
        <v>2020-21</v>
      </c>
      <c r="C362" s="186">
        <f>[2]Total!B258</f>
        <v>20.188555276443516</v>
      </c>
      <c r="D362" s="186">
        <f>[2]Total!C258</f>
        <v>6.418652151756941</v>
      </c>
      <c r="E362" s="175">
        <f>[2]Total!D258</f>
        <v>26.607207428200457</v>
      </c>
      <c r="G362" s="1"/>
      <c r="I362" s="171"/>
    </row>
    <row r="363" spans="1:9" x14ac:dyDescent="0.3">
      <c r="A363" s="1"/>
      <c r="B363" s="148"/>
      <c r="C363" s="182"/>
      <c r="D363" s="182"/>
      <c r="E363" s="183"/>
      <c r="G363" s="1"/>
      <c r="I363" s="171"/>
    </row>
    <row r="364" spans="1:9" x14ac:dyDescent="0.3">
      <c r="A364" s="1"/>
      <c r="B364" s="91" t="s">
        <v>45</v>
      </c>
      <c r="C364" s="187"/>
      <c r="D364" s="187"/>
      <c r="E364" s="188"/>
      <c r="G364" s="1"/>
      <c r="I364" s="171"/>
    </row>
    <row r="365" spans="1:9" x14ac:dyDescent="0.3">
      <c r="A365" s="1"/>
      <c r="B365" s="148" t="s">
        <v>15</v>
      </c>
      <c r="C365" s="182">
        <v>0</v>
      </c>
      <c r="D365" s="182">
        <v>68.270063670473206</v>
      </c>
      <c r="E365" s="183">
        <v>68.270063670473206</v>
      </c>
      <c r="G365" s="1"/>
      <c r="I365" s="171"/>
    </row>
    <row r="366" spans="1:9" x14ac:dyDescent="0.3">
      <c r="A366" s="1"/>
      <c r="B366" s="148" t="s">
        <v>16</v>
      </c>
      <c r="C366" s="182">
        <v>33.497416561932688</v>
      </c>
      <c r="D366" s="182">
        <v>12.742633710375644</v>
      </c>
      <c r="E366" s="183">
        <v>46.240050272308331</v>
      </c>
      <c r="G366" s="1"/>
    </row>
    <row r="367" spans="1:9" x14ac:dyDescent="0.3">
      <c r="A367" s="1"/>
      <c r="B367" s="148" t="s">
        <v>17</v>
      </c>
      <c r="C367" s="182">
        <v>1.4809521731541282</v>
      </c>
      <c r="D367" s="182">
        <v>0</v>
      </c>
      <c r="E367" s="183">
        <v>1.4809521731541282</v>
      </c>
      <c r="G367" s="1"/>
    </row>
    <row r="368" spans="1:9" x14ac:dyDescent="0.3">
      <c r="A368" s="1"/>
      <c r="B368" s="148" t="s">
        <v>18</v>
      </c>
      <c r="C368" s="182">
        <v>35.633720444481575</v>
      </c>
      <c r="D368" s="182">
        <v>8.1321190854151002</v>
      </c>
      <c r="E368" s="183">
        <v>43.765839529896674</v>
      </c>
      <c r="G368" s="1"/>
    </row>
    <row r="369" spans="1:7" x14ac:dyDescent="0.3">
      <c r="A369" s="1"/>
      <c r="B369" s="151" t="s">
        <v>19</v>
      </c>
      <c r="C369" s="184">
        <v>42.911912943492133</v>
      </c>
      <c r="D369" s="184">
        <v>20.158105822875967</v>
      </c>
      <c r="E369" s="173">
        <v>63.070018766368101</v>
      </c>
      <c r="G369" s="1"/>
    </row>
    <row r="370" spans="1:7" x14ac:dyDescent="0.3">
      <c r="A370" s="1"/>
      <c r="B370" s="154" t="s">
        <v>20</v>
      </c>
      <c r="C370" s="185">
        <v>27.715564374314884</v>
      </c>
      <c r="D370" s="185">
        <v>14.800557420080368</v>
      </c>
      <c r="E370" s="174">
        <v>42.516121794395254</v>
      </c>
      <c r="G370" s="1"/>
    </row>
    <row r="371" spans="1:7" x14ac:dyDescent="0.3">
      <c r="A371" s="1"/>
      <c r="B371" s="157" t="str">
        <f>B362</f>
        <v>2020-21</v>
      </c>
      <c r="C371" s="186">
        <f>[2]Total!B267</f>
        <v>0</v>
      </c>
      <c r="D371" s="186">
        <f>[2]Total!C267</f>
        <v>0</v>
      </c>
      <c r="E371" s="175">
        <f>[2]Total!D267</f>
        <v>0</v>
      </c>
      <c r="G371" s="1"/>
    </row>
    <row r="372" spans="1:7" x14ac:dyDescent="0.3">
      <c r="A372" s="1"/>
      <c r="B372" s="148"/>
      <c r="C372" s="182"/>
      <c r="D372" s="182"/>
      <c r="E372" s="183"/>
      <c r="G372" s="1"/>
    </row>
    <row r="373" spans="1:7" x14ac:dyDescent="0.3">
      <c r="A373" s="1"/>
      <c r="B373" s="91" t="s">
        <v>36</v>
      </c>
      <c r="C373" s="187"/>
      <c r="D373" s="187"/>
      <c r="E373" s="188"/>
      <c r="G373" s="1"/>
    </row>
    <row r="374" spans="1:7" x14ac:dyDescent="0.3">
      <c r="A374" s="1"/>
      <c r="B374" s="148" t="s">
        <v>15</v>
      </c>
      <c r="C374" s="182">
        <v>12.488173101960106</v>
      </c>
      <c r="D374" s="182">
        <v>24.900937644210813</v>
      </c>
      <c r="E374" s="183">
        <v>37.389110746170921</v>
      </c>
      <c r="G374" s="1"/>
    </row>
    <row r="375" spans="1:7" x14ac:dyDescent="0.3">
      <c r="A375" s="1"/>
      <c r="B375" s="148" t="s">
        <v>16</v>
      </c>
      <c r="C375" s="182">
        <v>0.4591939716073471</v>
      </c>
      <c r="D375" s="182">
        <v>3.6735517728587768</v>
      </c>
      <c r="E375" s="183">
        <v>4.1327457444661242</v>
      </c>
      <c r="G375" s="1"/>
    </row>
    <row r="376" spans="1:7" x14ac:dyDescent="0.3">
      <c r="A376" s="1"/>
      <c r="B376" s="148" t="s">
        <v>17</v>
      </c>
      <c r="C376" s="182">
        <v>0</v>
      </c>
      <c r="D376" s="182">
        <v>6.1268902404999723</v>
      </c>
      <c r="E376" s="183">
        <v>6.1268902404999723</v>
      </c>
      <c r="G376" s="1"/>
    </row>
    <row r="377" spans="1:7" x14ac:dyDescent="0.3">
      <c r="A377" s="1"/>
      <c r="B377" s="148" t="s">
        <v>18</v>
      </c>
      <c r="C377" s="182">
        <v>8.283514770974719</v>
      </c>
      <c r="D377" s="182">
        <v>0</v>
      </c>
      <c r="E377" s="183">
        <v>8.283514770974719</v>
      </c>
      <c r="G377" s="1"/>
    </row>
    <row r="378" spans="1:7" x14ac:dyDescent="0.3">
      <c r="A378" s="1"/>
      <c r="B378" s="151" t="s">
        <v>19</v>
      </c>
      <c r="C378" s="184">
        <v>28.525382126955513</v>
      </c>
      <c r="D378" s="184">
        <v>6.462111190456679</v>
      </c>
      <c r="E378" s="173">
        <v>34.987493317412195</v>
      </c>
      <c r="G378" s="1"/>
    </row>
    <row r="379" spans="1:7" x14ac:dyDescent="0.3">
      <c r="A379" s="1"/>
      <c r="B379" s="154" t="s">
        <v>20</v>
      </c>
      <c r="C379" s="185">
        <v>38.111829972488437</v>
      </c>
      <c r="D379" s="185">
        <v>0</v>
      </c>
      <c r="E379" s="174">
        <v>38.111829972488437</v>
      </c>
      <c r="G379" s="1"/>
    </row>
    <row r="380" spans="1:7" x14ac:dyDescent="0.3">
      <c r="A380" s="1"/>
      <c r="B380" s="157" t="str">
        <f>B362</f>
        <v>2020-21</v>
      </c>
      <c r="C380" s="186">
        <f>[2]Total!B276</f>
        <v>14.161808044470222</v>
      </c>
      <c r="D380" s="186">
        <f>[2]Total!C276</f>
        <v>9.052292073880114</v>
      </c>
      <c r="E380" s="175">
        <f>[2]Total!D276</f>
        <v>23.214100118350338</v>
      </c>
      <c r="G380" s="1"/>
    </row>
    <row r="381" spans="1:7" x14ac:dyDescent="0.3">
      <c r="A381" s="1"/>
      <c r="B381" s="148"/>
      <c r="C381" s="182"/>
      <c r="D381" s="182"/>
      <c r="E381" s="183"/>
      <c r="G381" s="1"/>
    </row>
    <row r="382" spans="1:7" x14ac:dyDescent="0.3">
      <c r="A382" s="1"/>
      <c r="B382" s="91" t="s">
        <v>46</v>
      </c>
      <c r="C382" s="187"/>
      <c r="D382" s="187"/>
      <c r="E382" s="188"/>
      <c r="G382" s="1"/>
    </row>
    <row r="383" spans="1:7" x14ac:dyDescent="0.3">
      <c r="A383" s="1"/>
      <c r="B383" s="148" t="s">
        <v>15</v>
      </c>
      <c r="C383" s="182">
        <v>15.529938272508812</v>
      </c>
      <c r="D383" s="182">
        <v>28.98483236603732</v>
      </c>
      <c r="E383" s="183">
        <v>44.514770638546132</v>
      </c>
      <c r="G383" s="1"/>
    </row>
    <row r="384" spans="1:7" x14ac:dyDescent="0.3">
      <c r="A384" s="1"/>
      <c r="B384" s="148" t="s">
        <v>16</v>
      </c>
      <c r="C384" s="182">
        <v>21.908984276990967</v>
      </c>
      <c r="D384" s="182">
        <v>13.003575289613185</v>
      </c>
      <c r="E384" s="183">
        <v>34.912559566604152</v>
      </c>
      <c r="G384" s="1"/>
    </row>
    <row r="385" spans="1:7" x14ac:dyDescent="0.3">
      <c r="A385" s="1"/>
      <c r="B385" s="148" t="s">
        <v>17</v>
      </c>
      <c r="C385" s="182">
        <v>15.410724672927605</v>
      </c>
      <c r="D385" s="182">
        <v>13.003643030052348</v>
      </c>
      <c r="E385" s="183">
        <v>28.414367702979952</v>
      </c>
      <c r="G385" s="1"/>
    </row>
    <row r="386" spans="1:7" x14ac:dyDescent="0.3">
      <c r="A386" s="1"/>
      <c r="B386" s="148" t="s">
        <v>18</v>
      </c>
      <c r="C386" s="182">
        <v>21.04403496959975</v>
      </c>
      <c r="D386" s="182">
        <v>20.603252129187631</v>
      </c>
      <c r="E386" s="183">
        <v>41.64728709878738</v>
      </c>
      <c r="G386" s="1"/>
    </row>
    <row r="387" spans="1:7" x14ac:dyDescent="0.3">
      <c r="A387" s="1"/>
      <c r="B387" s="151" t="s">
        <v>19</v>
      </c>
      <c r="C387" s="184">
        <v>31.546186813853065</v>
      </c>
      <c r="D387" s="184">
        <v>5.0947848222964796</v>
      </c>
      <c r="E387" s="173">
        <v>36.640971636149544</v>
      </c>
      <c r="G387" s="1"/>
    </row>
    <row r="388" spans="1:7" x14ac:dyDescent="0.3">
      <c r="A388" s="1"/>
      <c r="B388" s="154" t="s">
        <v>20</v>
      </c>
      <c r="C388" s="185">
        <v>31.642080571506831</v>
      </c>
      <c r="D388" s="185">
        <v>6.9181597088737519</v>
      </c>
      <c r="E388" s="174">
        <v>38.560240280380583</v>
      </c>
      <c r="G388" s="1"/>
    </row>
    <row r="389" spans="1:7" x14ac:dyDescent="0.3">
      <c r="A389" s="1"/>
      <c r="B389" s="157" t="str">
        <f>B380</f>
        <v>2020-21</v>
      </c>
      <c r="C389" s="186">
        <f>[2]Total!B285</f>
        <v>19.804172813789357</v>
      </c>
      <c r="D389" s="186">
        <f>[2]Total!C285</f>
        <v>6.7167752294264336</v>
      </c>
      <c r="E389" s="175">
        <f>[2]Total!D285</f>
        <v>26.520948043215789</v>
      </c>
      <c r="G389" s="1"/>
    </row>
    <row r="390" spans="1:7" x14ac:dyDescent="0.3">
      <c r="A390" s="1"/>
      <c r="B390" s="148"/>
      <c r="C390" s="189"/>
      <c r="D390" s="189"/>
      <c r="E390" s="190"/>
      <c r="G390" s="1"/>
    </row>
    <row r="391" spans="1:7" x14ac:dyDescent="0.3">
      <c r="A391" s="1"/>
      <c r="B391" s="191"/>
      <c r="C391" s="122"/>
      <c r="D391" s="122"/>
      <c r="E391" s="85"/>
      <c r="G391" s="1"/>
    </row>
    <row r="392" spans="1:7" x14ac:dyDescent="0.3">
      <c r="A392" s="1"/>
      <c r="E392" s="1"/>
      <c r="G392" s="1"/>
    </row>
    <row r="393" spans="1:7" x14ac:dyDescent="0.3">
      <c r="A393" s="1"/>
      <c r="E393" s="1"/>
      <c r="G393" s="1"/>
    </row>
    <row r="394" spans="1:7" x14ac:dyDescent="0.3">
      <c r="A394" s="1"/>
      <c r="E394" s="1"/>
      <c r="G394" s="1"/>
    </row>
    <row r="395" spans="1:7" x14ac:dyDescent="0.3">
      <c r="A395" s="1"/>
      <c r="E395" s="1"/>
      <c r="G395" s="1"/>
    </row>
    <row r="396" spans="1:7" x14ac:dyDescent="0.3">
      <c r="A396" s="1"/>
      <c r="E396" s="1"/>
      <c r="G396" s="1"/>
    </row>
    <row r="397" spans="1:7" x14ac:dyDescent="0.3">
      <c r="A397" s="1"/>
      <c r="E397" s="1"/>
      <c r="G397" s="1"/>
    </row>
    <row r="398" spans="1:7" x14ac:dyDescent="0.3">
      <c r="A398" s="1"/>
      <c r="G398" s="1"/>
    </row>
    <row r="399" spans="1:7" x14ac:dyDescent="0.3">
      <c r="A399" s="1"/>
      <c r="G399" s="1"/>
    </row>
    <row r="400" spans="1:7" x14ac:dyDescent="0.3">
      <c r="A400" s="1"/>
      <c r="G400" s="1"/>
    </row>
    <row r="401" spans="1:15" x14ac:dyDescent="0.3">
      <c r="A401" s="1"/>
      <c r="K401" s="6"/>
      <c r="L401" s="3"/>
      <c r="M401" s="3"/>
      <c r="N401" s="3"/>
      <c r="O401" s="3"/>
    </row>
    <row r="402" spans="1:15" x14ac:dyDescent="0.3">
      <c r="A402" s="1"/>
      <c r="K402" s="6"/>
      <c r="L402" s="3"/>
      <c r="M402" s="3"/>
      <c r="N402" s="3"/>
      <c r="O402" s="3"/>
    </row>
    <row r="403" spans="1:15" x14ac:dyDescent="0.3">
      <c r="A403" s="1"/>
      <c r="K403" s="6"/>
      <c r="L403" s="3"/>
      <c r="M403" s="3"/>
      <c r="N403" s="3"/>
      <c r="O403" s="3"/>
    </row>
    <row r="404" spans="1:15" x14ac:dyDescent="0.3">
      <c r="A404" s="1"/>
      <c r="K404" s="6"/>
      <c r="L404" s="3"/>
      <c r="M404" s="3"/>
      <c r="N404" s="3"/>
      <c r="O404" s="3"/>
    </row>
    <row r="405" spans="1:15" x14ac:dyDescent="0.3">
      <c r="A405" s="1"/>
      <c r="K405" s="6"/>
      <c r="L405" s="3"/>
      <c r="M405" s="3"/>
      <c r="N405" s="3"/>
      <c r="O405" s="3"/>
    </row>
    <row r="406" spans="1:15" x14ac:dyDescent="0.3">
      <c r="A406" s="1"/>
      <c r="K406" s="6"/>
      <c r="L406" s="3"/>
      <c r="M406" s="3"/>
      <c r="N406" s="3"/>
      <c r="O406" s="3"/>
    </row>
    <row r="407" spans="1:15" x14ac:dyDescent="0.3">
      <c r="A407" s="1"/>
      <c r="K407" s="6"/>
      <c r="L407" s="3"/>
      <c r="M407" s="3"/>
      <c r="N407" s="3"/>
      <c r="O407" s="3"/>
    </row>
    <row r="408" spans="1:15" x14ac:dyDescent="0.3">
      <c r="A408" s="1"/>
      <c r="K408" s="6"/>
      <c r="L408" s="3"/>
      <c r="M408" s="3"/>
      <c r="N408" s="3"/>
      <c r="O408" s="3"/>
    </row>
    <row r="409" spans="1:15" x14ac:dyDescent="0.3">
      <c r="A409" s="1"/>
      <c r="K409" s="6"/>
      <c r="L409" s="3"/>
      <c r="M409" s="3"/>
      <c r="N409" s="3"/>
      <c r="O409" s="3"/>
    </row>
    <row r="410" spans="1:15" x14ac:dyDescent="0.3">
      <c r="A410" s="1"/>
      <c r="K410" s="6"/>
      <c r="L410" s="3"/>
      <c r="M410" s="3"/>
      <c r="N410" s="3"/>
      <c r="O410" s="3"/>
    </row>
    <row r="411" spans="1:15" x14ac:dyDescent="0.3">
      <c r="A411" s="1"/>
      <c r="K411" s="6"/>
      <c r="L411" s="3"/>
      <c r="M411" s="3"/>
      <c r="N411" s="3"/>
      <c r="O411" s="3"/>
    </row>
    <row r="412" spans="1:15" x14ac:dyDescent="0.3">
      <c r="A412" s="1"/>
      <c r="K412" s="6"/>
      <c r="L412" s="3"/>
      <c r="M412" s="3"/>
      <c r="N412" s="3"/>
      <c r="O412" s="3"/>
    </row>
    <row r="413" spans="1:15" x14ac:dyDescent="0.3">
      <c r="A413" s="1"/>
      <c r="K413" s="6"/>
      <c r="L413" s="3"/>
      <c r="M413" s="3"/>
      <c r="N413" s="3"/>
      <c r="O413" s="3"/>
    </row>
    <row r="414" spans="1:15" x14ac:dyDescent="0.3">
      <c r="A414" s="1"/>
      <c r="K414" s="6"/>
      <c r="L414" s="3"/>
      <c r="M414" s="3"/>
      <c r="N414" s="3"/>
      <c r="O414" s="3"/>
    </row>
    <row r="415" spans="1:15" x14ac:dyDescent="0.3">
      <c r="A415" s="1"/>
    </row>
    <row r="416" spans="1:15" x14ac:dyDescent="0.3">
      <c r="A416" s="1"/>
    </row>
    <row r="417" spans="1:1" x14ac:dyDescent="0.3">
      <c r="A417" s="1"/>
    </row>
    <row r="418" spans="1:1" x14ac:dyDescent="0.3">
      <c r="A418" s="1"/>
    </row>
    <row r="419" spans="1:1" x14ac:dyDescent="0.3">
      <c r="A419" s="1"/>
    </row>
    <row r="420" spans="1:1" x14ac:dyDescent="0.3">
      <c r="A420" s="1"/>
    </row>
    <row r="421" spans="1:1" x14ac:dyDescent="0.3">
      <c r="A421" s="1"/>
    </row>
    <row r="422" spans="1:1" x14ac:dyDescent="0.3">
      <c r="A422" s="1"/>
    </row>
    <row r="423" spans="1:1" x14ac:dyDescent="0.3">
      <c r="A423" s="1"/>
    </row>
    <row r="424" spans="1:1" x14ac:dyDescent="0.3">
      <c r="A424" s="1"/>
    </row>
    <row r="425" spans="1:1" x14ac:dyDescent="0.3">
      <c r="A425" s="1"/>
    </row>
    <row r="426" spans="1:1" x14ac:dyDescent="0.3">
      <c r="A426" s="1"/>
    </row>
    <row r="427" spans="1:1" x14ac:dyDescent="0.3">
      <c r="A427" s="1"/>
    </row>
    <row r="428" spans="1:1" x14ac:dyDescent="0.3">
      <c r="A428" s="1"/>
    </row>
    <row r="429" spans="1:1" x14ac:dyDescent="0.3">
      <c r="A429" s="1"/>
    </row>
    <row r="430" spans="1:1" x14ac:dyDescent="0.3">
      <c r="A430" s="1"/>
    </row>
    <row r="431" spans="1:1" x14ac:dyDescent="0.3">
      <c r="A431" s="1"/>
    </row>
    <row r="432" spans="1:1" x14ac:dyDescent="0.3">
      <c r="A432" s="1"/>
    </row>
    <row r="433" spans="1:1" x14ac:dyDescent="0.3">
      <c r="A433" s="1"/>
    </row>
    <row r="434" spans="1:1" x14ac:dyDescent="0.3">
      <c r="A434" s="1"/>
    </row>
    <row r="435" spans="1:1" x14ac:dyDescent="0.3">
      <c r="A435" s="1"/>
    </row>
    <row r="436" spans="1:1" x14ac:dyDescent="0.3">
      <c r="A436" s="1"/>
    </row>
    <row r="437" spans="1:1" x14ac:dyDescent="0.3">
      <c r="A437" s="1"/>
    </row>
    <row r="438" spans="1:1" x14ac:dyDescent="0.3">
      <c r="A438" s="1"/>
    </row>
    <row r="439" spans="1:1" x14ac:dyDescent="0.3">
      <c r="A439" s="1"/>
    </row>
    <row r="440" spans="1:1" x14ac:dyDescent="0.3">
      <c r="A440" s="1"/>
    </row>
    <row r="441" spans="1:1" x14ac:dyDescent="0.3">
      <c r="A441" s="1"/>
    </row>
    <row r="442" spans="1:1" x14ac:dyDescent="0.3">
      <c r="A442" s="1"/>
    </row>
    <row r="443" spans="1:1" x14ac:dyDescent="0.3">
      <c r="A443" s="1"/>
    </row>
    <row r="444" spans="1:1" x14ac:dyDescent="0.3">
      <c r="A444" s="1"/>
    </row>
    <row r="445" spans="1:1" x14ac:dyDescent="0.3">
      <c r="A445" s="1"/>
    </row>
    <row r="446" spans="1:1" x14ac:dyDescent="0.3">
      <c r="A446" s="1"/>
    </row>
    <row r="447" spans="1:1" x14ac:dyDescent="0.3">
      <c r="A447" s="1"/>
    </row>
    <row r="448" spans="1:1" x14ac:dyDescent="0.3">
      <c r="A448" s="1"/>
    </row>
    <row r="449" spans="1:1" x14ac:dyDescent="0.3">
      <c r="A449" s="1"/>
    </row>
    <row r="450" spans="1:1" x14ac:dyDescent="0.3">
      <c r="A450" s="1"/>
    </row>
    <row r="451" spans="1:1" x14ac:dyDescent="0.3">
      <c r="A451" s="1"/>
    </row>
    <row r="452" spans="1:1" x14ac:dyDescent="0.3">
      <c r="A452" s="1"/>
    </row>
    <row r="453" spans="1:1" x14ac:dyDescent="0.3">
      <c r="A453" s="1"/>
    </row>
    <row r="454" spans="1:1" x14ac:dyDescent="0.3">
      <c r="A454" s="1"/>
    </row>
    <row r="455" spans="1:1" x14ac:dyDescent="0.3">
      <c r="A455" s="1"/>
    </row>
    <row r="456" spans="1:1" x14ac:dyDescent="0.3">
      <c r="A456" s="1"/>
    </row>
    <row r="457" spans="1:1" x14ac:dyDescent="0.3">
      <c r="A457" s="1"/>
    </row>
    <row r="458" spans="1:1" x14ac:dyDescent="0.3">
      <c r="A458" s="1"/>
    </row>
    <row r="459" spans="1:1" x14ac:dyDescent="0.3">
      <c r="A459" s="1"/>
    </row>
    <row r="460" spans="1:1" x14ac:dyDescent="0.3">
      <c r="A460" s="1"/>
    </row>
    <row r="461" spans="1:1" x14ac:dyDescent="0.3">
      <c r="A461" s="1"/>
    </row>
    <row r="462" spans="1:1" x14ac:dyDescent="0.3">
      <c r="A462" s="1"/>
    </row>
    <row r="463" spans="1:1" x14ac:dyDescent="0.3">
      <c r="A463" s="1"/>
    </row>
    <row r="464" spans="1:1" x14ac:dyDescent="0.3">
      <c r="A464" s="1"/>
    </row>
    <row r="465" spans="1:1" x14ac:dyDescent="0.3">
      <c r="A465" s="1"/>
    </row>
    <row r="466" spans="1:1" x14ac:dyDescent="0.3">
      <c r="A466" s="1"/>
    </row>
    <row r="467" spans="1:1" x14ac:dyDescent="0.3">
      <c r="A467" s="1"/>
    </row>
    <row r="468" spans="1:1" x14ac:dyDescent="0.3">
      <c r="A468" s="1"/>
    </row>
    <row r="469" spans="1:1" x14ac:dyDescent="0.3">
      <c r="A469" s="1"/>
    </row>
    <row r="470" spans="1:1" x14ac:dyDescent="0.3">
      <c r="A470" s="1"/>
    </row>
    <row r="471" spans="1:1" x14ac:dyDescent="0.3">
      <c r="A471" s="1"/>
    </row>
    <row r="472" spans="1:1" x14ac:dyDescent="0.3">
      <c r="A472" s="1"/>
    </row>
    <row r="473" spans="1:1" x14ac:dyDescent="0.3">
      <c r="A473" s="1"/>
    </row>
    <row r="474" spans="1:1" x14ac:dyDescent="0.3">
      <c r="A474" s="1"/>
    </row>
    <row r="475" spans="1:1" x14ac:dyDescent="0.3">
      <c r="A475" s="1"/>
    </row>
    <row r="476" spans="1:1" x14ac:dyDescent="0.3">
      <c r="A476" s="1"/>
    </row>
    <row r="477" spans="1:1" x14ac:dyDescent="0.3">
      <c r="A477" s="1"/>
    </row>
    <row r="478" spans="1:1" x14ac:dyDescent="0.3">
      <c r="A478" s="1"/>
    </row>
    <row r="479" spans="1:1" x14ac:dyDescent="0.3">
      <c r="A479" s="1"/>
    </row>
    <row r="480" spans="1:1" x14ac:dyDescent="0.3">
      <c r="A480" s="1"/>
    </row>
    <row r="481" spans="1:1" x14ac:dyDescent="0.3">
      <c r="A481" s="1"/>
    </row>
    <row r="482" spans="1:1" x14ac:dyDescent="0.3">
      <c r="A482" s="1"/>
    </row>
    <row r="483" spans="1:1" x14ac:dyDescent="0.3">
      <c r="A483" s="1"/>
    </row>
    <row r="484" spans="1:1" x14ac:dyDescent="0.3">
      <c r="A484" s="1"/>
    </row>
    <row r="485" spans="1:1" x14ac:dyDescent="0.3">
      <c r="A485" s="1"/>
    </row>
    <row r="486" spans="1:1" x14ac:dyDescent="0.3">
      <c r="A486" s="1"/>
    </row>
    <row r="487" spans="1:1" x14ac:dyDescent="0.3">
      <c r="A487" s="1"/>
    </row>
    <row r="488" spans="1:1" x14ac:dyDescent="0.3">
      <c r="A488" s="1"/>
    </row>
    <row r="489" spans="1:1" x14ac:dyDescent="0.3">
      <c r="A489" s="1"/>
    </row>
    <row r="490" spans="1:1" x14ac:dyDescent="0.3">
      <c r="A490" s="1"/>
    </row>
    <row r="491" spans="1:1" x14ac:dyDescent="0.3">
      <c r="A491" s="1"/>
    </row>
    <row r="492" spans="1:1" x14ac:dyDescent="0.3">
      <c r="A492" s="1"/>
    </row>
    <row r="493" spans="1:1" x14ac:dyDescent="0.3">
      <c r="A493" s="1"/>
    </row>
    <row r="494" spans="1:1" x14ac:dyDescent="0.3">
      <c r="A494" s="1"/>
    </row>
    <row r="495" spans="1:1" x14ac:dyDescent="0.3">
      <c r="A495" s="1"/>
    </row>
    <row r="496" spans="1:1" x14ac:dyDescent="0.3">
      <c r="A496" s="1"/>
    </row>
    <row r="497" spans="1:1" x14ac:dyDescent="0.3">
      <c r="A497" s="1"/>
    </row>
    <row r="498" spans="1:1" x14ac:dyDescent="0.3">
      <c r="A498" s="1"/>
    </row>
    <row r="499" spans="1:1" x14ac:dyDescent="0.3">
      <c r="A499" s="1"/>
    </row>
    <row r="500" spans="1:1" x14ac:dyDescent="0.3">
      <c r="A500" s="1"/>
    </row>
    <row r="501" spans="1:1" x14ac:dyDescent="0.3">
      <c r="A501" s="1"/>
    </row>
    <row r="502" spans="1:1" x14ac:dyDescent="0.3">
      <c r="A502" s="1"/>
    </row>
    <row r="503" spans="1:1" x14ac:dyDescent="0.3">
      <c r="A503" s="1"/>
    </row>
    <row r="504" spans="1:1" x14ac:dyDescent="0.3">
      <c r="A504" s="1"/>
    </row>
    <row r="505" spans="1:1" x14ac:dyDescent="0.3">
      <c r="A505" s="1"/>
    </row>
    <row r="506" spans="1:1" x14ac:dyDescent="0.3">
      <c r="A506" s="1"/>
    </row>
    <row r="507" spans="1:1" x14ac:dyDescent="0.3">
      <c r="A507" s="1"/>
    </row>
    <row r="508" spans="1:1" x14ac:dyDescent="0.3">
      <c r="A508" s="1"/>
    </row>
  </sheetData>
  <mergeCells count="1">
    <mergeCell ref="F3:H15"/>
  </mergeCells>
  <pageMargins left="0.7" right="0.7" top="0.75" bottom="0.75" header="0.3" footer="0.3"/>
  <pageSetup paperSize="8"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Methodology</vt:lpstr>
      <vt:lpstr>Summary of results FY 2021</vt:lpstr>
      <vt:lpstr>2021 AFMR Electricity</vt:lpstr>
      <vt:lpstr>'Summary of results FY 2021'!OLE_LINK1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Thompson</dc:creator>
  <cp:lastModifiedBy>Natalie Thompson</cp:lastModifiedBy>
  <dcterms:created xsi:type="dcterms:W3CDTF">2021-08-24T03:50:36Z</dcterms:created>
  <dcterms:modified xsi:type="dcterms:W3CDTF">2021-08-24T07:10:03Z</dcterms:modified>
</cp:coreProperties>
</file>